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wagggs-my.sharepoint.com/personal/georgina_anstee_wagggs_org/Documents/Documents/Georgina's docs/EGM/"/>
    </mc:Choice>
  </mc:AlternateContent>
  <xr:revisionPtr revIDLastSave="0" documentId="8_{D1E169DB-25F1-4E48-8BCA-2ADC0812C59A}" xr6:coauthVersionLast="47" xr6:coauthVersionMax="47" xr10:uidLastSave="{00000000-0000-0000-0000-000000000000}"/>
  <workbookProtection workbookAlgorithmName="SHA-512" workbookHashValue="H+/eNpuOln28D+tJNBgcFZbEc3Z8+hDgd5VGv9B8OxNV2Cio3/efrW9pxtcSEncqF/rH/17dFPqp58TURC6Khg==" workbookSaltValue="FB92s83Q4fSa4ICm5QbJTQ==" workbookSpinCount="100000" lockStructure="1"/>
  <bookViews>
    <workbookView xWindow="-110" yWindow="-110" windowWidth="19420" windowHeight="10300" xr2:uid="{88B866E5-E55C-924D-B33A-CC37A8FAC9C5}"/>
  </bookViews>
  <sheets>
    <sheet name="Master Data" sheetId="1" r:id="rId1"/>
    <sheet name="Relative to Model 1" sheetId="12" r:id="rId2"/>
    <sheet name="Model 1 Calculations" sheetId="2" r:id="rId3"/>
    <sheet name="Model 1 A-Z" sheetId="17" r:id="rId4"/>
    <sheet name="Model 2 Calculations" sheetId="14" r:id="rId5"/>
    <sheet name="Model 2 A-Z" sheetId="15" r:id="rId6"/>
    <sheet name="Model 3 Calculations" sheetId="4" r:id="rId7"/>
    <sheet name="Model 3 A-Z" sheetId="16" r:id="rId8"/>
    <sheet name="Model 4 Calculations" sheetId="5" r:id="rId9"/>
    <sheet name="Model 4 - A-Z" sheetId="7" r:id="rId10"/>
    <sheet name="Model 5 Calculations" sheetId="8" r:id="rId11"/>
    <sheet name="Model 5 A-Z" sheetId="18" r:id="rId12"/>
  </sheets>
  <definedNames>
    <definedName name="_xlnm._FilterDatabase" localSheetId="4" hidden="1">'Model 2 Calculations'!$A$5:$P$5</definedName>
    <definedName name="_xlnm._FilterDatabase" localSheetId="6" hidden="1">'Model 3 Calculations'!$A$5:$S$159</definedName>
    <definedName name="_xlnm._FilterDatabase" localSheetId="8" hidden="1">'Model 4 Calculations'!$A$4:$AE$157</definedName>
    <definedName name="_xlnm._FilterDatabase" localSheetId="10" hidden="1">'Model 5 Calculations'!$A$4:$E$157</definedName>
    <definedName name="_xlnm.Print_Area" localSheetId="0">'Master Data'!$B$1:$K$157</definedName>
    <definedName name="_xlnm.Print_Area" localSheetId="4">'Model 2 Calculations'!$E$165:$F$173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9" i="4" l="1"/>
  <c r="B155" i="15"/>
  <c r="J144" i="14"/>
  <c r="J114" i="14"/>
  <c r="J104" i="14"/>
  <c r="I89" i="14"/>
  <c r="I87" i="14"/>
  <c r="K58" i="14"/>
  <c r="E89" i="8"/>
  <c r="N38" i="5"/>
  <c r="B155" i="18"/>
  <c r="B155" i="17"/>
  <c r="N57" i="5"/>
  <c r="N56" i="5"/>
  <c r="N55" i="5"/>
  <c r="N54" i="5"/>
  <c r="N53" i="5"/>
  <c r="N52" i="5"/>
  <c r="N51" i="5"/>
  <c r="N50" i="5"/>
  <c r="N49" i="5"/>
  <c r="N48" i="5"/>
  <c r="N47" i="5"/>
  <c r="N46" i="5"/>
  <c r="N45" i="5"/>
  <c r="N44" i="5"/>
  <c r="N43" i="5"/>
  <c r="N42" i="5"/>
  <c r="N41" i="5"/>
  <c r="N40" i="5"/>
  <c r="N39" i="5"/>
  <c r="N37" i="5"/>
  <c r="N36" i="5"/>
  <c r="N35" i="5"/>
  <c r="N34" i="5"/>
  <c r="N33" i="5"/>
  <c r="N32" i="5"/>
  <c r="N31" i="5"/>
  <c r="N30" i="5"/>
  <c r="N29" i="5"/>
  <c r="N28" i="5"/>
  <c r="N27" i="5"/>
  <c r="N25" i="5"/>
  <c r="N26" i="5"/>
  <c r="N24" i="5"/>
  <c r="N23" i="5"/>
  <c r="N22" i="5"/>
  <c r="N21" i="5"/>
  <c r="N20" i="5"/>
  <c r="N19" i="5"/>
  <c r="N17" i="5"/>
  <c r="N15" i="5"/>
  <c r="N14" i="5"/>
  <c r="N13" i="5"/>
  <c r="N12" i="5"/>
  <c r="N11" i="5"/>
  <c r="N10" i="5"/>
  <c r="N9" i="5"/>
  <c r="N8" i="5"/>
  <c r="N7" i="5"/>
  <c r="N6" i="5"/>
  <c r="N5" i="5"/>
  <c r="E159" i="5"/>
  <c r="C159" i="8"/>
  <c r="E160" i="1"/>
  <c r="E160" i="14"/>
  <c r="E160" i="2"/>
  <c r="P160" i="1"/>
  <c r="R160" i="1"/>
  <c r="T160" i="1"/>
  <c r="N160" i="1"/>
  <c r="L160" i="1"/>
  <c r="N153" i="4"/>
  <c r="N152" i="4"/>
  <c r="N30" i="4"/>
  <c r="N11" i="4"/>
  <c r="O11" i="4" s="1"/>
  <c r="P3" i="14"/>
  <c r="I52" i="14" s="1"/>
  <c r="K52" i="14" s="1"/>
  <c r="P4" i="14"/>
  <c r="I94" i="14" s="1"/>
  <c r="K94" i="14" s="1"/>
  <c r="P5" i="14"/>
  <c r="I153" i="14" s="1"/>
  <c r="B155" i="7"/>
  <c r="D159" i="12"/>
  <c r="F159" i="12"/>
  <c r="H159" i="12"/>
  <c r="J159" i="12"/>
  <c r="C159" i="12"/>
  <c r="E69" i="8"/>
  <c r="E157" i="8"/>
  <c r="E156" i="8"/>
  <c r="E155" i="8"/>
  <c r="E154" i="8"/>
  <c r="E153" i="8"/>
  <c r="E152" i="8"/>
  <c r="E151" i="8"/>
  <c r="E150" i="8"/>
  <c r="E149" i="8"/>
  <c r="E148" i="8"/>
  <c r="E147" i="8"/>
  <c r="E146" i="8"/>
  <c r="E145" i="8"/>
  <c r="E144" i="8"/>
  <c r="E143" i="8"/>
  <c r="E142" i="8"/>
  <c r="E141" i="8"/>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8" i="8"/>
  <c r="E87" i="8"/>
  <c r="E86" i="8"/>
  <c r="E85" i="8"/>
  <c r="E84" i="8"/>
  <c r="E83" i="8"/>
  <c r="E82" i="8"/>
  <c r="E81" i="8"/>
  <c r="E80" i="8"/>
  <c r="E79" i="8"/>
  <c r="E78" i="8"/>
  <c r="E77" i="8"/>
  <c r="E76" i="8"/>
  <c r="E75" i="8"/>
  <c r="E74" i="8"/>
  <c r="E73" i="8"/>
  <c r="E72" i="8"/>
  <c r="E71" i="8"/>
  <c r="E70"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B155" i="16"/>
  <c r="O153" i="4"/>
  <c r="O152" i="4"/>
  <c r="O30" i="4"/>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5" i="1"/>
  <c r="I150" i="14"/>
  <c r="I134" i="14"/>
  <c r="I124" i="14"/>
  <c r="I115" i="14"/>
  <c r="I108" i="14"/>
  <c r="I107" i="14"/>
  <c r="I100" i="14"/>
  <c r="I82" i="14"/>
  <c r="K82" i="14" s="1"/>
  <c r="I81" i="14"/>
  <c r="K81" i="14" s="1"/>
  <c r="I74" i="14"/>
  <c r="K74" i="14" s="1"/>
  <c r="I73" i="14"/>
  <c r="K73" i="14" s="1"/>
  <c r="I66" i="14"/>
  <c r="K66" i="14" s="1"/>
  <c r="I18" i="14"/>
  <c r="K18" i="14" s="1"/>
  <c r="I17" i="14"/>
  <c r="K17" i="14" s="1"/>
  <c r="I10" i="14"/>
  <c r="K10" i="14" s="1"/>
  <c r="I9" i="14"/>
  <c r="K9" i="14" s="1"/>
  <c r="K87" i="14"/>
  <c r="K89" i="14"/>
  <c r="P2" i="14"/>
  <c r="I6" i="14" s="1"/>
  <c r="I160" i="2"/>
  <c r="I34" i="14" l="1"/>
  <c r="K34" i="14" s="1"/>
  <c r="I41" i="14"/>
  <c r="K41" i="14" s="1"/>
  <c r="I42" i="14"/>
  <c r="K42" i="14" s="1"/>
  <c r="I49" i="14"/>
  <c r="K49" i="14" s="1"/>
  <c r="I50" i="14"/>
  <c r="K50" i="14" s="1"/>
  <c r="I116" i="14"/>
  <c r="I152" i="14"/>
  <c r="I25" i="14"/>
  <c r="K25" i="14" s="1"/>
  <c r="I57" i="14"/>
  <c r="K57" i="14" s="1"/>
  <c r="I91" i="14"/>
  <c r="K91" i="14" s="1"/>
  <c r="I123" i="14"/>
  <c r="I26" i="14"/>
  <c r="I58" i="14"/>
  <c r="I92" i="14"/>
  <c r="K92" i="14" s="1"/>
  <c r="I33" i="14"/>
  <c r="K33" i="14" s="1"/>
  <c r="I65" i="14"/>
  <c r="K65" i="14" s="1"/>
  <c r="I99" i="14"/>
  <c r="K99" i="14" s="1"/>
  <c r="I132" i="14"/>
  <c r="I142" i="14"/>
  <c r="I143" i="14"/>
  <c r="I13" i="14"/>
  <c r="K13" i="14" s="1"/>
  <c r="I21" i="14"/>
  <c r="K21" i="14" s="1"/>
  <c r="I29" i="14"/>
  <c r="K29" i="14" s="1"/>
  <c r="I37" i="14"/>
  <c r="K37" i="14" s="1"/>
  <c r="I45" i="14"/>
  <c r="K45" i="14" s="1"/>
  <c r="I53" i="14"/>
  <c r="K53" i="14" s="1"/>
  <c r="I61" i="14"/>
  <c r="K61" i="14" s="1"/>
  <c r="I69" i="14"/>
  <c r="K69" i="14" s="1"/>
  <c r="I77" i="14"/>
  <c r="K77" i="14" s="1"/>
  <c r="I85" i="14"/>
  <c r="K85" i="14" s="1"/>
  <c r="I95" i="14"/>
  <c r="K95" i="14" s="1"/>
  <c r="I103" i="14"/>
  <c r="I111" i="14"/>
  <c r="I119" i="14"/>
  <c r="I127" i="14"/>
  <c r="I138" i="14"/>
  <c r="I146" i="14"/>
  <c r="I154" i="14"/>
  <c r="I157" i="14"/>
  <c r="I14" i="14"/>
  <c r="K14" i="14" s="1"/>
  <c r="I22" i="14"/>
  <c r="K22" i="14" s="1"/>
  <c r="I30" i="14"/>
  <c r="K30" i="14" s="1"/>
  <c r="I38" i="14"/>
  <c r="K38" i="14" s="1"/>
  <c r="I46" i="14"/>
  <c r="K46" i="14" s="1"/>
  <c r="I54" i="14"/>
  <c r="K54" i="14" s="1"/>
  <c r="I62" i="14"/>
  <c r="K62" i="14" s="1"/>
  <c r="I70" i="14"/>
  <c r="K70" i="14" s="1"/>
  <c r="I78" i="14"/>
  <c r="K78" i="14" s="1"/>
  <c r="I86" i="14"/>
  <c r="K86" i="14" s="1"/>
  <c r="I96" i="14"/>
  <c r="K96" i="14" s="1"/>
  <c r="I104" i="14"/>
  <c r="I112" i="14"/>
  <c r="I120" i="14"/>
  <c r="I128" i="14"/>
  <c r="I139" i="14"/>
  <c r="I147" i="14"/>
  <c r="I156" i="14"/>
  <c r="I7" i="14"/>
  <c r="K7" i="14" s="1"/>
  <c r="I15" i="14"/>
  <c r="K15" i="14" s="1"/>
  <c r="I23" i="14"/>
  <c r="K23" i="14" s="1"/>
  <c r="I31" i="14"/>
  <c r="K31" i="14" s="1"/>
  <c r="I39" i="14"/>
  <c r="K39" i="14" s="1"/>
  <c r="I47" i="14"/>
  <c r="K47" i="14" s="1"/>
  <c r="I55" i="14"/>
  <c r="K55" i="14" s="1"/>
  <c r="I63" i="14"/>
  <c r="K63" i="14" s="1"/>
  <c r="I71" i="14"/>
  <c r="K71" i="14" s="1"/>
  <c r="I79" i="14"/>
  <c r="K79" i="14" s="1"/>
  <c r="I88" i="14"/>
  <c r="K88" i="14" s="1"/>
  <c r="I97" i="14"/>
  <c r="K97" i="14" s="1"/>
  <c r="I105" i="14"/>
  <c r="I113" i="14"/>
  <c r="I121" i="14"/>
  <c r="I129" i="14"/>
  <c r="I140" i="14"/>
  <c r="I148" i="14"/>
  <c r="I8" i="14"/>
  <c r="K8" i="14" s="1"/>
  <c r="I16" i="14"/>
  <c r="K16" i="14" s="1"/>
  <c r="I24" i="14"/>
  <c r="K24" i="14" s="1"/>
  <c r="I32" i="14"/>
  <c r="K32" i="14" s="1"/>
  <c r="I40" i="14"/>
  <c r="K40" i="14" s="1"/>
  <c r="I48" i="14"/>
  <c r="K48" i="14" s="1"/>
  <c r="I56" i="14"/>
  <c r="K56" i="14" s="1"/>
  <c r="I64" i="14"/>
  <c r="K64" i="14" s="1"/>
  <c r="I72" i="14"/>
  <c r="K72" i="14" s="1"/>
  <c r="I80" i="14"/>
  <c r="K80" i="14" s="1"/>
  <c r="I90" i="14"/>
  <c r="K90" i="14" s="1"/>
  <c r="I98" i="14"/>
  <c r="K98" i="14" s="1"/>
  <c r="I106" i="14"/>
  <c r="I114" i="14"/>
  <c r="I122" i="14"/>
  <c r="I130" i="14"/>
  <c r="I141" i="14"/>
  <c r="I149" i="14"/>
  <c r="I158" i="14"/>
  <c r="I12" i="14"/>
  <c r="K12" i="14" s="1"/>
  <c r="I19" i="14"/>
  <c r="K19" i="14" s="1"/>
  <c r="I27" i="14"/>
  <c r="K27" i="14" s="1"/>
  <c r="I35" i="14"/>
  <c r="K35" i="14" s="1"/>
  <c r="I43" i="14"/>
  <c r="K43" i="14" s="1"/>
  <c r="I51" i="14"/>
  <c r="K51" i="14" s="1"/>
  <c r="I59" i="14"/>
  <c r="K59" i="14" s="1"/>
  <c r="I67" i="14"/>
  <c r="K67" i="14" s="1"/>
  <c r="I75" i="14"/>
  <c r="K75" i="14" s="1"/>
  <c r="I83" i="14"/>
  <c r="K83" i="14" s="1"/>
  <c r="I93" i="14"/>
  <c r="K93" i="14" s="1"/>
  <c r="I101" i="14"/>
  <c r="I109" i="14"/>
  <c r="I117" i="14"/>
  <c r="I125" i="14"/>
  <c r="I136" i="14"/>
  <c r="I144" i="14"/>
  <c r="I151" i="14"/>
  <c r="I11" i="14"/>
  <c r="K11" i="14" s="1"/>
  <c r="I20" i="14"/>
  <c r="K20" i="14" s="1"/>
  <c r="I28" i="14"/>
  <c r="K28" i="14" s="1"/>
  <c r="I36" i="14"/>
  <c r="K36" i="14" s="1"/>
  <c r="I44" i="14"/>
  <c r="K44" i="14" s="1"/>
  <c r="I60" i="14"/>
  <c r="K60" i="14" s="1"/>
  <c r="I68" i="14"/>
  <c r="K68" i="14" s="1"/>
  <c r="I76" i="14"/>
  <c r="K76" i="14" s="1"/>
  <c r="I84" i="14"/>
  <c r="K84" i="14" s="1"/>
  <c r="I102" i="14"/>
  <c r="I110" i="14"/>
  <c r="I118" i="14"/>
  <c r="I126" i="14"/>
  <c r="I137" i="14"/>
  <c r="I145" i="14"/>
  <c r="E159" i="8" l="1"/>
  <c r="J126" i="14" l="1"/>
  <c r="J158" i="14"/>
  <c r="J157" i="14"/>
  <c r="J156" i="14"/>
  <c r="J155" i="14"/>
  <c r="J154" i="14"/>
  <c r="J153" i="14"/>
  <c r="J152" i="14"/>
  <c r="J151" i="14"/>
  <c r="J150" i="14"/>
  <c r="J149" i="14"/>
  <c r="J148" i="14"/>
  <c r="J147" i="14"/>
  <c r="J146" i="14"/>
  <c r="J145" i="14"/>
  <c r="J143" i="14"/>
  <c r="J142" i="14"/>
  <c r="J141" i="14"/>
  <c r="J140" i="14"/>
  <c r="J139" i="14"/>
  <c r="J138" i="14"/>
  <c r="J137" i="14"/>
  <c r="J136" i="14"/>
  <c r="J135" i="14"/>
  <c r="J134" i="14"/>
  <c r="J133" i="14"/>
  <c r="J132" i="14"/>
  <c r="J131" i="14"/>
  <c r="J130" i="14"/>
  <c r="J129" i="14"/>
  <c r="J128" i="14"/>
  <c r="J127" i="14"/>
  <c r="J125" i="14"/>
  <c r="J124" i="14"/>
  <c r="J123" i="14"/>
  <c r="J122" i="14"/>
  <c r="J121" i="14"/>
  <c r="J120" i="14"/>
  <c r="J118" i="14"/>
  <c r="J119" i="14"/>
  <c r="J117" i="14"/>
  <c r="J116" i="14"/>
  <c r="J115" i="14"/>
  <c r="J113" i="14"/>
  <c r="J112" i="14"/>
  <c r="J111" i="14"/>
  <c r="J110" i="14"/>
  <c r="J109" i="14"/>
  <c r="J108" i="14"/>
  <c r="J107" i="14"/>
  <c r="J106" i="14"/>
  <c r="J105" i="14"/>
  <c r="J101" i="14"/>
  <c r="J100" i="14"/>
  <c r="J103" i="14"/>
  <c r="J102" i="14"/>
  <c r="K104" i="14"/>
  <c r="K100" i="14"/>
  <c r="K26" i="14"/>
  <c r="K6" i="14"/>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33" i="12"/>
  <c r="K34" i="12"/>
  <c r="K35" i="12"/>
  <c r="K36" i="12"/>
  <c r="K37" i="12"/>
  <c r="K38" i="12"/>
  <c r="K39" i="12"/>
  <c r="K40" i="12"/>
  <c r="K41" i="12"/>
  <c r="K42" i="12"/>
  <c r="K43" i="12"/>
  <c r="K44" i="12"/>
  <c r="K45" i="12"/>
  <c r="K46" i="12"/>
  <c r="K47" i="12"/>
  <c r="K48" i="12"/>
  <c r="K49" i="12"/>
  <c r="K50" i="12"/>
  <c r="K51" i="12"/>
  <c r="K52" i="12"/>
  <c r="K53" i="12"/>
  <c r="K54" i="12"/>
  <c r="K55" i="12"/>
  <c r="K56" i="12"/>
  <c r="K57" i="12"/>
  <c r="K58" i="12"/>
  <c r="K59" i="12"/>
  <c r="K60" i="12"/>
  <c r="K61" i="12"/>
  <c r="K62" i="12"/>
  <c r="K63" i="12"/>
  <c r="K64" i="12"/>
  <c r="K65" i="12"/>
  <c r="K66" i="12"/>
  <c r="K67" i="12"/>
  <c r="K68" i="12"/>
  <c r="K69" i="12"/>
  <c r="K70" i="12"/>
  <c r="K71" i="12"/>
  <c r="K72" i="12"/>
  <c r="K73" i="12"/>
  <c r="K74" i="12"/>
  <c r="K75" i="12"/>
  <c r="K76" i="12"/>
  <c r="K77" i="12"/>
  <c r="K78" i="12"/>
  <c r="K79" i="12"/>
  <c r="K80" i="12"/>
  <c r="K81" i="12"/>
  <c r="K82" i="12"/>
  <c r="K83" i="12"/>
  <c r="K84" i="12"/>
  <c r="K85" i="12"/>
  <c r="K86" i="12"/>
  <c r="K87" i="12"/>
  <c r="K88" i="12"/>
  <c r="K89" i="12"/>
  <c r="K90" i="12"/>
  <c r="K91" i="12"/>
  <c r="K92" i="12"/>
  <c r="K93" i="12"/>
  <c r="K94" i="12"/>
  <c r="K95" i="12"/>
  <c r="K96" i="12"/>
  <c r="K97" i="12"/>
  <c r="K98" i="12"/>
  <c r="K99" i="12"/>
  <c r="K100" i="12"/>
  <c r="K101" i="12"/>
  <c r="K102" i="12"/>
  <c r="K103" i="12"/>
  <c r="K104" i="12"/>
  <c r="K105" i="12"/>
  <c r="K106" i="12"/>
  <c r="K107" i="12"/>
  <c r="K108" i="12"/>
  <c r="K109" i="12"/>
  <c r="K110" i="12"/>
  <c r="K111" i="12"/>
  <c r="K112" i="12"/>
  <c r="K113" i="12"/>
  <c r="K114" i="12"/>
  <c r="K115" i="12"/>
  <c r="K116" i="12"/>
  <c r="K117" i="12"/>
  <c r="K118" i="12"/>
  <c r="K119" i="12"/>
  <c r="K120" i="12"/>
  <c r="K121" i="12"/>
  <c r="K122" i="12"/>
  <c r="K123" i="12"/>
  <c r="K124" i="12"/>
  <c r="K125" i="12"/>
  <c r="K126" i="12"/>
  <c r="K127" i="12"/>
  <c r="K128" i="12"/>
  <c r="K129" i="12"/>
  <c r="K130" i="12"/>
  <c r="K131" i="12"/>
  <c r="K132" i="12"/>
  <c r="K133" i="12"/>
  <c r="K134" i="12"/>
  <c r="K135" i="12"/>
  <c r="K136" i="12"/>
  <c r="K137" i="12"/>
  <c r="K138" i="12"/>
  <c r="K139" i="12"/>
  <c r="K140" i="12"/>
  <c r="K141" i="12"/>
  <c r="K142" i="12"/>
  <c r="K143" i="12"/>
  <c r="K144" i="12"/>
  <c r="K145" i="12"/>
  <c r="K146" i="12"/>
  <c r="K147" i="12"/>
  <c r="K148" i="12"/>
  <c r="K149" i="12"/>
  <c r="K150" i="12"/>
  <c r="K151" i="12"/>
  <c r="K152" i="12"/>
  <c r="K153" i="12"/>
  <c r="K154" i="12"/>
  <c r="K155" i="12"/>
  <c r="K156" i="12"/>
  <c r="K157" i="12"/>
  <c r="K5" i="12"/>
  <c r="I6" i="12"/>
  <c r="I7" i="12"/>
  <c r="I8" i="12"/>
  <c r="I9" i="12"/>
  <c r="I10" i="12"/>
  <c r="I11" i="12"/>
  <c r="I12" i="12"/>
  <c r="I13" i="12"/>
  <c r="I14" i="12"/>
  <c r="I15" i="12"/>
  <c r="I16" i="12"/>
  <c r="I17" i="12"/>
  <c r="I18" i="12"/>
  <c r="I19" i="12"/>
  <c r="I20" i="12"/>
  <c r="I21" i="12"/>
  <c r="I22" i="12"/>
  <c r="I23" i="12"/>
  <c r="I24" i="12"/>
  <c r="I25" i="12"/>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I55" i="12"/>
  <c r="I56" i="12"/>
  <c r="I57" i="12"/>
  <c r="I58" i="12"/>
  <c r="I59" i="12"/>
  <c r="I60" i="12"/>
  <c r="I61" i="12"/>
  <c r="I62" i="12"/>
  <c r="I63" i="12"/>
  <c r="I64" i="12"/>
  <c r="I65" i="12"/>
  <c r="I66" i="12"/>
  <c r="I67" i="12"/>
  <c r="I68" i="12"/>
  <c r="I69" i="12"/>
  <c r="I70" i="12"/>
  <c r="I71" i="12"/>
  <c r="I72" i="12"/>
  <c r="I73" i="12"/>
  <c r="I74" i="12"/>
  <c r="I75" i="12"/>
  <c r="I76" i="12"/>
  <c r="I77" i="12"/>
  <c r="I78" i="12"/>
  <c r="I79" i="12"/>
  <c r="I80" i="12"/>
  <c r="I81" i="12"/>
  <c r="I82" i="12"/>
  <c r="I83" i="12"/>
  <c r="I84" i="12"/>
  <c r="I85" i="12"/>
  <c r="I86" i="12"/>
  <c r="I87" i="12"/>
  <c r="I88" i="12"/>
  <c r="I89" i="12"/>
  <c r="I90" i="12"/>
  <c r="I91" i="12"/>
  <c r="I92" i="12"/>
  <c r="I93" i="12"/>
  <c r="I94" i="12"/>
  <c r="I95" i="12"/>
  <c r="I96" i="12"/>
  <c r="I97" i="12"/>
  <c r="I98" i="12"/>
  <c r="I99" i="12"/>
  <c r="I100" i="12"/>
  <c r="I101" i="12"/>
  <c r="I102" i="12"/>
  <c r="I103" i="12"/>
  <c r="I104" i="12"/>
  <c r="I105" i="12"/>
  <c r="I106" i="12"/>
  <c r="I107" i="12"/>
  <c r="I108" i="12"/>
  <c r="I109" i="12"/>
  <c r="I110" i="12"/>
  <c r="I111" i="12"/>
  <c r="I112" i="12"/>
  <c r="I113" i="12"/>
  <c r="I114" i="12"/>
  <c r="I115" i="12"/>
  <c r="I116" i="12"/>
  <c r="I117" i="12"/>
  <c r="I118" i="12"/>
  <c r="I119" i="12"/>
  <c r="I120" i="12"/>
  <c r="I121" i="12"/>
  <c r="I122" i="12"/>
  <c r="I123" i="12"/>
  <c r="I124" i="12"/>
  <c r="I125" i="12"/>
  <c r="I126" i="12"/>
  <c r="I127" i="12"/>
  <c r="I128" i="12"/>
  <c r="I129" i="12"/>
  <c r="I130" i="12"/>
  <c r="I131" i="12"/>
  <c r="I132" i="12"/>
  <c r="I133" i="12"/>
  <c r="I134" i="12"/>
  <c r="I135" i="12"/>
  <c r="I136" i="12"/>
  <c r="I137" i="12"/>
  <c r="I138" i="12"/>
  <c r="I139" i="12"/>
  <c r="I140" i="12"/>
  <c r="I141" i="12"/>
  <c r="I142" i="12"/>
  <c r="I143" i="12"/>
  <c r="I144" i="12"/>
  <c r="I145" i="12"/>
  <c r="I146" i="12"/>
  <c r="I147" i="12"/>
  <c r="I148" i="12"/>
  <c r="I149" i="12"/>
  <c r="I150" i="12"/>
  <c r="I151" i="12"/>
  <c r="I152" i="12"/>
  <c r="I153" i="12"/>
  <c r="I154" i="12"/>
  <c r="I155" i="12"/>
  <c r="I156" i="12"/>
  <c r="I157" i="12"/>
  <c r="I5" i="12"/>
  <c r="G6" i="12"/>
  <c r="G7" i="12"/>
  <c r="G8" i="12"/>
  <c r="G9" i="12"/>
  <c r="G10" i="12"/>
  <c r="G11" i="12"/>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91" i="12"/>
  <c r="G92" i="12"/>
  <c r="G93" i="12"/>
  <c r="G94" i="12"/>
  <c r="G95" i="12"/>
  <c r="G96" i="12"/>
  <c r="G97" i="12"/>
  <c r="G98" i="12"/>
  <c r="G99" i="12"/>
  <c r="G100" i="12"/>
  <c r="G101" i="12"/>
  <c r="G102" i="12"/>
  <c r="G103" i="12"/>
  <c r="G104" i="12"/>
  <c r="G105" i="12"/>
  <c r="G106" i="12"/>
  <c r="G107" i="12"/>
  <c r="G108" i="12"/>
  <c r="G109" i="12"/>
  <c r="G110" i="12"/>
  <c r="G111" i="12"/>
  <c r="G112" i="12"/>
  <c r="G113" i="12"/>
  <c r="G114" i="12"/>
  <c r="G115" i="12"/>
  <c r="G116" i="12"/>
  <c r="G117" i="12"/>
  <c r="G118" i="12"/>
  <c r="G119" i="12"/>
  <c r="G120" i="12"/>
  <c r="G121" i="12"/>
  <c r="G122" i="12"/>
  <c r="G123" i="12"/>
  <c r="G124" i="12"/>
  <c r="G125" i="12"/>
  <c r="G126" i="12"/>
  <c r="G127" i="12"/>
  <c r="G128" i="12"/>
  <c r="G129" i="12"/>
  <c r="G130" i="12"/>
  <c r="G131" i="12"/>
  <c r="G132" i="12"/>
  <c r="G133" i="12"/>
  <c r="G134" i="12"/>
  <c r="G135" i="12"/>
  <c r="G136" i="12"/>
  <c r="G137" i="12"/>
  <c r="G138" i="12"/>
  <c r="G139" i="12"/>
  <c r="G140" i="12"/>
  <c r="G141" i="12"/>
  <c r="G142" i="12"/>
  <c r="G143" i="12"/>
  <c r="G144" i="12"/>
  <c r="G145" i="12"/>
  <c r="G146" i="12"/>
  <c r="G147" i="12"/>
  <c r="G148" i="12"/>
  <c r="G149" i="12"/>
  <c r="G150" i="12"/>
  <c r="G151" i="12"/>
  <c r="G152" i="12"/>
  <c r="G153" i="12"/>
  <c r="G154" i="12"/>
  <c r="G155" i="12"/>
  <c r="G156" i="12"/>
  <c r="G157" i="12"/>
  <c r="G5" i="12"/>
  <c r="E6" i="12"/>
  <c r="E7" i="12"/>
  <c r="E8" i="12"/>
  <c r="E9" i="12"/>
  <c r="E10" i="12"/>
  <c r="E11" i="12"/>
  <c r="E12" i="12"/>
  <c r="E13" i="12"/>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5" i="12"/>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U5" i="1"/>
  <c r="S5" i="1"/>
  <c r="Q5" i="1"/>
  <c r="K101" i="14" l="1"/>
  <c r="K102" i="14"/>
  <c r="K103" i="14"/>
  <c r="K105" i="14"/>
  <c r="K106" i="14"/>
  <c r="K107" i="14"/>
  <c r="K108" i="14"/>
  <c r="K109" i="14"/>
  <c r="K110" i="14"/>
  <c r="K111" i="14"/>
  <c r="K112" i="14"/>
  <c r="K113" i="14"/>
  <c r="K114" i="14"/>
  <c r="K115" i="14"/>
  <c r="K116" i="14"/>
  <c r="K117" i="14"/>
  <c r="K118" i="14"/>
  <c r="K119" i="14"/>
  <c r="K120" i="14"/>
  <c r="K121" i="14"/>
  <c r="K122" i="14"/>
  <c r="K123" i="14"/>
  <c r="K124" i="14"/>
  <c r="K125" i="14"/>
  <c r="K126" i="14"/>
  <c r="K127" i="14"/>
  <c r="K128" i="14"/>
  <c r="K129" i="14"/>
  <c r="K130" i="14"/>
  <c r="K131" i="14"/>
  <c r="K132" i="14"/>
  <c r="K133" i="14"/>
  <c r="K134" i="14"/>
  <c r="K135" i="14"/>
  <c r="K136" i="14"/>
  <c r="K137" i="14"/>
  <c r="K138" i="14"/>
  <c r="K139" i="14"/>
  <c r="K140" i="14"/>
  <c r="K141" i="14"/>
  <c r="K142" i="14"/>
  <c r="K143" i="14"/>
  <c r="K144" i="14"/>
  <c r="K145" i="14"/>
  <c r="K146" i="14"/>
  <c r="K147" i="14"/>
  <c r="K148" i="14"/>
  <c r="K149" i="14"/>
  <c r="K150" i="14"/>
  <c r="K152" i="14"/>
  <c r="K153" i="14"/>
  <c r="K154" i="14"/>
  <c r="K155" i="14"/>
  <c r="K156" i="14"/>
  <c r="K157" i="14"/>
  <c r="K158" i="14"/>
  <c r="K151" i="14"/>
  <c r="I160" i="14"/>
  <c r="J160" i="14"/>
  <c r="K160" i="14" l="1"/>
  <c r="O159" i="4" l="1"/>
  <c r="Q63" i="5" l="1"/>
  <c r="L100" i="5"/>
  <c r="M100" i="5" s="1"/>
  <c r="L101" i="5"/>
  <c r="M101" i="5" s="1"/>
  <c r="L102" i="5"/>
  <c r="M102" i="5" s="1"/>
  <c r="L104" i="5"/>
  <c r="M104" i="5" s="1"/>
  <c r="L105" i="5"/>
  <c r="M105" i="5" s="1"/>
  <c r="L106" i="5"/>
  <c r="M106" i="5" s="1"/>
  <c r="L107" i="5"/>
  <c r="M107" i="5" s="1"/>
  <c r="L108" i="5"/>
  <c r="M108" i="5" s="1"/>
  <c r="L109" i="5"/>
  <c r="M109" i="5" s="1"/>
  <c r="L110" i="5"/>
  <c r="M110" i="5" s="1"/>
  <c r="L112" i="5"/>
  <c r="M112" i="5" s="1"/>
  <c r="L113" i="5"/>
  <c r="M113" i="5" s="1"/>
  <c r="L114" i="5"/>
  <c r="M114" i="5" s="1"/>
  <c r="L115" i="5"/>
  <c r="M115" i="5" s="1"/>
  <c r="L116" i="5"/>
  <c r="M116" i="5" s="1"/>
  <c r="L120" i="5"/>
  <c r="M120" i="5" s="1"/>
  <c r="L121" i="5"/>
  <c r="M121" i="5" s="1"/>
  <c r="L122" i="5"/>
  <c r="M122" i="5" s="1"/>
  <c r="L123" i="5"/>
  <c r="M123" i="5" s="1"/>
  <c r="L124" i="5"/>
  <c r="M124" i="5" s="1"/>
  <c r="L125" i="5"/>
  <c r="M125" i="5" s="1"/>
  <c r="L126" i="5"/>
  <c r="M126" i="5" s="1"/>
  <c r="L128" i="5"/>
  <c r="M128" i="5" s="1"/>
  <c r="L129" i="5"/>
  <c r="M129" i="5" s="1"/>
  <c r="L130" i="5"/>
  <c r="M130" i="5" s="1"/>
  <c r="L132" i="5"/>
  <c r="M132" i="5" s="1"/>
  <c r="L133" i="5"/>
  <c r="M133" i="5" s="1"/>
  <c r="L134" i="5"/>
  <c r="M134" i="5" s="1"/>
  <c r="L136" i="5"/>
  <c r="M136" i="5" s="1"/>
  <c r="L137" i="5"/>
  <c r="M137" i="5" s="1"/>
  <c r="L138" i="5"/>
  <c r="M138" i="5" s="1"/>
  <c r="L139" i="5"/>
  <c r="M139" i="5" s="1"/>
  <c r="L140" i="5"/>
  <c r="M140" i="5" s="1"/>
  <c r="L144" i="5"/>
  <c r="M144" i="5" s="1"/>
  <c r="L145" i="5"/>
  <c r="M145" i="5" s="1"/>
  <c r="L146" i="5"/>
  <c r="M146" i="5" s="1"/>
  <c r="L147" i="5"/>
  <c r="M147" i="5" s="1"/>
  <c r="L148" i="5"/>
  <c r="M148" i="5" s="1"/>
  <c r="L149" i="5"/>
  <c r="M149" i="5" s="1"/>
  <c r="L150" i="5"/>
  <c r="M150" i="5" s="1"/>
  <c r="L152" i="5"/>
  <c r="M152" i="5" s="1"/>
  <c r="L153" i="5"/>
  <c r="M153" i="5" s="1"/>
  <c r="L154" i="5"/>
  <c r="M154" i="5" s="1"/>
  <c r="L155" i="5"/>
  <c r="M155" i="5" s="1"/>
  <c r="L156" i="5"/>
  <c r="M156" i="5" s="1"/>
  <c r="L59" i="5"/>
  <c r="M59" i="5" s="1"/>
  <c r="L60" i="5"/>
  <c r="M60" i="5" s="1"/>
  <c r="L61" i="5"/>
  <c r="M61" i="5" s="1"/>
  <c r="L62" i="5"/>
  <c r="M62" i="5" s="1"/>
  <c r="L63" i="5"/>
  <c r="M63" i="5" s="1"/>
  <c r="L64" i="5"/>
  <c r="M64" i="5" s="1"/>
  <c r="L67" i="5"/>
  <c r="M67" i="5" s="1"/>
  <c r="L68" i="5"/>
  <c r="M68" i="5" s="1"/>
  <c r="L69" i="5"/>
  <c r="M69" i="5" s="1"/>
  <c r="L70" i="5"/>
  <c r="M70" i="5" s="1"/>
  <c r="L71" i="5"/>
  <c r="M71" i="5" s="1"/>
  <c r="L72" i="5"/>
  <c r="M72" i="5" s="1"/>
  <c r="L73" i="5"/>
  <c r="M73" i="5" s="1"/>
  <c r="L75" i="5"/>
  <c r="M75" i="5" s="1"/>
  <c r="L76" i="5"/>
  <c r="M76" i="5" s="1"/>
  <c r="L77" i="5"/>
  <c r="M77" i="5" s="1"/>
  <c r="L78" i="5"/>
  <c r="M78" i="5" s="1"/>
  <c r="L80" i="5"/>
  <c r="M80" i="5" s="1"/>
  <c r="L83" i="5"/>
  <c r="M83" i="5" s="1"/>
  <c r="L84" i="5"/>
  <c r="M84" i="5" s="1"/>
  <c r="L85" i="5"/>
  <c r="M85" i="5" s="1"/>
  <c r="L86" i="5"/>
  <c r="M86" i="5" s="1"/>
  <c r="L87" i="5"/>
  <c r="M87" i="5" s="1"/>
  <c r="L88" i="5"/>
  <c r="M88" i="5" s="1"/>
  <c r="L89" i="5"/>
  <c r="M89" i="5" s="1"/>
  <c r="L91" i="5"/>
  <c r="M91" i="5" s="1"/>
  <c r="L92" i="5"/>
  <c r="M92" i="5" s="1"/>
  <c r="L93" i="5"/>
  <c r="M93" i="5" s="1"/>
  <c r="L94" i="5"/>
  <c r="M94" i="5" s="1"/>
  <c r="L95" i="5"/>
  <c r="M95" i="5" s="1"/>
  <c r="L96" i="5"/>
  <c r="M96" i="5" s="1"/>
  <c r="L57" i="5"/>
  <c r="M57" i="5" s="1"/>
  <c r="M15" i="5" l="1"/>
  <c r="M16" i="5"/>
  <c r="N16" i="5" s="1"/>
  <c r="M18" i="5"/>
  <c r="N18" i="5" s="1"/>
  <c r="M28" i="5"/>
  <c r="M35" i="5"/>
  <c r="M36" i="5"/>
  <c r="M39" i="5"/>
  <c r="M54" i="5"/>
  <c r="M6" i="5"/>
  <c r="M7" i="5"/>
  <c r="M8" i="5"/>
  <c r="M9" i="5"/>
  <c r="M10" i="5"/>
  <c r="M11" i="5"/>
  <c r="M12" i="5"/>
  <c r="M13" i="5"/>
  <c r="M14" i="5"/>
  <c r="M17" i="5"/>
  <c r="M19" i="5"/>
  <c r="M20" i="5"/>
  <c r="M23" i="5"/>
  <c r="M24" i="5"/>
  <c r="M5" i="5"/>
  <c r="M21" i="5"/>
  <c r="M22" i="5"/>
  <c r="M25" i="5"/>
  <c r="M26" i="5"/>
  <c r="M30" i="5"/>
  <c r="M31" i="5"/>
  <c r="M32" i="5"/>
  <c r="M33" i="5"/>
  <c r="M34" i="5"/>
  <c r="M37" i="5"/>
  <c r="M38" i="5"/>
  <c r="M40" i="5"/>
  <c r="M42" i="5"/>
  <c r="M43" i="5"/>
  <c r="M44" i="5"/>
  <c r="M45" i="5"/>
  <c r="M46" i="5"/>
  <c r="M48" i="5"/>
  <c r="M49" i="5"/>
  <c r="M51" i="5"/>
  <c r="M52" i="5"/>
  <c r="M53" i="5"/>
  <c r="M55" i="5"/>
  <c r="M56" i="5"/>
  <c r="M27" i="5"/>
  <c r="M29" i="5"/>
  <c r="M41" i="5"/>
  <c r="M47" i="5"/>
  <c r="M50" i="5"/>
  <c r="L97" i="5"/>
  <c r="M97" i="5" s="1"/>
  <c r="L81" i="5"/>
  <c r="M81" i="5" s="1"/>
  <c r="L65" i="5"/>
  <c r="M65" i="5" s="1"/>
  <c r="L142" i="5"/>
  <c r="M142" i="5" s="1"/>
  <c r="L141" i="5"/>
  <c r="M141" i="5" s="1"/>
  <c r="L118" i="5"/>
  <c r="M118" i="5" s="1"/>
  <c r="L117" i="5"/>
  <c r="M117" i="5" s="1"/>
  <c r="L143" i="5"/>
  <c r="M143" i="5" s="1"/>
  <c r="L99" i="5"/>
  <c r="M99" i="5" s="1"/>
  <c r="L79" i="5"/>
  <c r="M79" i="5" s="1"/>
  <c r="L82" i="5"/>
  <c r="M82" i="5" s="1"/>
  <c r="L131" i="5"/>
  <c r="M131" i="5" s="1"/>
  <c r="L157" i="5"/>
  <c r="M157" i="5" s="1"/>
  <c r="L119" i="5"/>
  <c r="M119" i="5" s="1"/>
  <c r="L151" i="5"/>
  <c r="M151" i="5" s="1"/>
  <c r="L74" i="5"/>
  <c r="M74" i="5" s="1"/>
  <c r="L111" i="5"/>
  <c r="M111" i="5" s="1"/>
  <c r="L66" i="5"/>
  <c r="M66" i="5" s="1"/>
  <c r="L90" i="5"/>
  <c r="M90" i="5" s="1"/>
  <c r="L127" i="5"/>
  <c r="M127" i="5" s="1"/>
  <c r="L98" i="5"/>
  <c r="M98" i="5" s="1"/>
  <c r="L135" i="5"/>
  <c r="M135" i="5" s="1"/>
  <c r="L103" i="5"/>
  <c r="M103" i="5" s="1"/>
  <c r="L58" i="5"/>
  <c r="M58" i="5" s="1"/>
  <c r="M159" i="5" l="1"/>
  <c r="N15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tc={87BB6E21-2F13-4DE2-B5E6-25812F826A74}</author>
  </authors>
  <commentList>
    <comment ref="B1" authorId="0" shapeId="0" xr:uid="{87BB6E21-2F13-4DE2-B5E6-25812F826A74}">
      <text>
        <t xml:space="preserve">[Threaded comment]
Your version of Excel allows you to read this threaded comment; however, any edits to it will get removed if the file is opened in a newer version of Excel. Learn more: https://go.microsoft.com/fwlink/?linkid=870924
Comment:
    haven't check figures in model 1, assuming all is correct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tc={C1A1CA72-16E8-4808-BC13-BC67D57105C2}</author>
  </authors>
  <commentList>
    <comment ref="L1" authorId="0" shapeId="0" xr:uid="{C1A1CA72-16E8-4808-BC13-BC67D57105C2}">
      <text>
        <t xml:space="preserve">[Threaded comment]
Your version of Excel allows you to read this threaded comment; however, any edits to it will get removed if the file is opened in a newer version of Excel. Learn more: https://go.microsoft.com/fwlink/?linkid=870924
Comment:
    we have 24 MOs in  the top 25 list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tc={F950FBD2-8E21-4A49-B18E-ACC8C103A157}</author>
  </authors>
  <commentList>
    <comment ref="R58" authorId="0" shapeId="0" xr:uid="{F950FBD2-8E21-4A49-B18E-ACC8C103A157}">
      <text>
        <t xml:space="preserve">[Threaded comment]
Your version of Excel allows you to read this threaded comment; however, any edits to it will get removed if the file is opened in a newer version of Excel. Learn more: https://go.microsoft.com/fwlink/?linkid=870924
Comment:
    have not checked figures from model 1, assumption all is correct </t>
      </text>
    </comment>
  </commentList>
</comments>
</file>

<file path=xl/sharedStrings.xml><?xml version="1.0" encoding="utf-8"?>
<sst xmlns="http://schemas.openxmlformats.org/spreadsheetml/2006/main" count="5748" uniqueCount="546">
  <si>
    <t>Member Organisation</t>
  </si>
  <si>
    <t>Region</t>
  </si>
  <si>
    <t>Full or Associate</t>
  </si>
  <si>
    <t>Census (2023)</t>
  </si>
  <si>
    <t>GNI - PC {$} (2022 or most recent available)</t>
  </si>
  <si>
    <t>WAGGGS Wealth Bands (2024-26)</t>
  </si>
  <si>
    <t>WAGGGS Wealth Band Discounts (2024-26)</t>
  </si>
  <si>
    <t>Top 25 Fee Payer (2024-2026)</t>
  </si>
  <si>
    <t>World Bank - Wealth Band (2022 or most recent available)</t>
  </si>
  <si>
    <t>World Bank Wealth Band Letter Code</t>
  </si>
  <si>
    <t>Model 1</t>
  </si>
  <si>
    <t>Model 1 per member</t>
  </si>
  <si>
    <t>Model 2</t>
  </si>
  <si>
    <t>Model 2 per member</t>
  </si>
  <si>
    <t>Model 3</t>
  </si>
  <si>
    <t>Model 3 per member</t>
  </si>
  <si>
    <t>Model 4</t>
  </si>
  <si>
    <t>Model 4 per member</t>
  </si>
  <si>
    <t>Model 5</t>
  </si>
  <si>
    <t>Model 5 per member</t>
  </si>
  <si>
    <t>Organisation membre</t>
  </si>
  <si>
    <t>Région</t>
  </si>
  <si>
    <t>Plein temps ou associé</t>
  </si>
  <si>
    <t>Recensement (2023)</t>
  </si>
  <si>
    <t>RNB - PC {$} (2022 ou données les plus récentes)</t>
  </si>
  <si>
    <t>Bandes de richesse de l'AMGE (2024-26)</t>
  </si>
  <si>
    <t>Rabais de la bande de richesse de l'AMGE (2024-26)</t>
  </si>
  <si>
    <t>Top 25 des payeurs d'honoraires (2024-2026)</t>
  </si>
  <si>
    <t>Banque mondiale - Bande de richesse (2022 ou la plus récente disponible)</t>
  </si>
  <si>
    <t>Code lettre de la Banque mondiale pour les bandes de richesse</t>
  </si>
  <si>
    <t>Modèle 1</t>
  </si>
  <si>
    <t>Modèle 1 par membre</t>
  </si>
  <si>
    <t>Modèle 2</t>
  </si>
  <si>
    <t>Modèle 2 par membre</t>
  </si>
  <si>
    <t>Modèle 3</t>
  </si>
  <si>
    <t>Modèle 3 par membre</t>
  </si>
  <si>
    <t>Modèle 4</t>
  </si>
  <si>
    <t>Modèle 4 par membre</t>
  </si>
  <si>
    <t>Modèle 5</t>
  </si>
  <si>
    <t>Modèle 5 par membre</t>
  </si>
  <si>
    <t>Organización miembro</t>
  </si>
  <si>
    <t>Región</t>
  </si>
  <si>
    <t>Titular o asociado</t>
  </si>
  <si>
    <t>Censo (2023)</t>
  </si>
  <si>
    <t>RNB - PC {$} (2022 o más reciente disponible)</t>
  </si>
  <si>
    <t>Bandas de riqueza de la AMGS (2024-26)</t>
  </si>
  <si>
    <t>Descuentos de la banda de riqueza de la AMGS (2024-26)</t>
  </si>
  <si>
    <t>Los 25 principales pagadores de tasas (2024-2026)</t>
  </si>
  <si>
    <t>Banco Mundial - Wealth Band (2022 o más reciente disponible)</t>
  </si>
  <si>
    <t>Banda de riqueza del Banco Mundial Código de letras</t>
  </si>
  <si>
    <t>Modelo 1</t>
  </si>
  <si>
    <t>Modelo 1 por miembro</t>
  </si>
  <si>
    <t>Modelo 2</t>
  </si>
  <si>
    <t>Modelo 2 por miembro</t>
  </si>
  <si>
    <t>Modelo 3</t>
  </si>
  <si>
    <t>Modelo 3 por miembro</t>
  </si>
  <si>
    <t>Modelo 4</t>
  </si>
  <si>
    <t>Modelo 4 por miembro</t>
  </si>
  <si>
    <t>Modelo 5</t>
  </si>
  <si>
    <t>Modelo 5 por miembro</t>
  </si>
  <si>
    <t>المنظمة العضو</t>
  </si>
  <si>
    <t>المنطقة</t>
  </si>
  <si>
    <t>متفرغ أو منتسب</t>
  </si>
  <si>
    <t>التعداد السكاني (2023)</t>
  </si>
  <si>
    <t>الدخل القومي الإجمالي - الكمبيوتر الشخصي {$} (2022 أو الأحدث المتاح)</t>
  </si>
  <si>
    <t>نطاقات ثروة الرابطة العالمية للمرشدات وفتيات الكشافة (2024-26)</t>
  </si>
  <si>
    <t>خصومات نطاق الثروة للرابطة العالمية للمرشدات وفتيات الكشافة (2024-26)</t>
  </si>
  <si>
    <t>البنك الدولي - نطاق الثروة (2022 أو الأحدث المتاح)</t>
  </si>
  <si>
    <t>رمز رسالة نطاق الثروة في البنك الدولي</t>
  </si>
  <si>
    <t>النموذج 1</t>
  </si>
  <si>
    <t>النموذج 1 لكل عضو</t>
  </si>
  <si>
    <t>النموذج 2</t>
  </si>
  <si>
    <t>النموذج 2 لكل عضو</t>
  </si>
  <si>
    <t>النموذج 3</t>
  </si>
  <si>
    <t>النموذج 3 لكل عضو</t>
  </si>
  <si>
    <t>النموذج 4</t>
  </si>
  <si>
    <t>النموذج 4 لكل عضو</t>
  </si>
  <si>
    <t>النموذج 5</t>
  </si>
  <si>
    <t>النموذج 5 لكل عضو</t>
  </si>
  <si>
    <t>ALBANIA / Albanie / ألبانيا</t>
  </si>
  <si>
    <t>EU</t>
  </si>
  <si>
    <t>ASSOC</t>
  </si>
  <si>
    <t>E</t>
  </si>
  <si>
    <t>Upper middle income</t>
  </si>
  <si>
    <t>C</t>
  </si>
  <si>
    <t>ALGERIA / Algérie / Argelia / الجزائر</t>
  </si>
  <si>
    <t>AR</t>
  </si>
  <si>
    <t>FULL</t>
  </si>
  <si>
    <t>D</t>
  </si>
  <si>
    <t>Lower middle income</t>
  </si>
  <si>
    <t>B</t>
  </si>
  <si>
    <t>ANTIGUA AND BARBUDA / أنتيجه و باربودا</t>
  </si>
  <si>
    <t>WH</t>
  </si>
  <si>
    <t>G</t>
  </si>
  <si>
    <t>High income</t>
  </si>
  <si>
    <t>ARGENTINA / Argentine / الأرجنتين</t>
  </si>
  <si>
    <t xml:space="preserve">ARMENIA / Arménie / أرمينيا </t>
  </si>
  <si>
    <t>ARUBA / آروبا</t>
  </si>
  <si>
    <t>H</t>
  </si>
  <si>
    <t>AUSTRALIA / Australie / أستراليا</t>
  </si>
  <si>
    <t>AP</t>
  </si>
  <si>
    <t>I</t>
  </si>
  <si>
    <t>AUSTRIA / Autriche / النمسا</t>
  </si>
  <si>
    <t xml:space="preserve">AZERBAIJAN / Azerbaïdjan / Azerbaiyán / أزربايجان </t>
  </si>
  <si>
    <t>BAHAMAS / البهاما</t>
  </si>
  <si>
    <t xml:space="preserve">BAHRAIN / Bahreïn / Bahrein / البحرين </t>
  </si>
  <si>
    <t>BANGLADESH / Bangladés / بنجلاديش</t>
  </si>
  <si>
    <t xml:space="preserve">BARBADOS / Barbade / باربادوس </t>
  </si>
  <si>
    <t>BELARUS / Biélorussie / Bielorrusia / بيلاروس</t>
  </si>
  <si>
    <t>BELGIUM / Belgique / Bélgica / بلجيكا</t>
  </si>
  <si>
    <t>BELIZE / Belizé / Belice / بيليز</t>
  </si>
  <si>
    <t>BENIN / Bénin / Benín / بينين</t>
  </si>
  <si>
    <t>AF</t>
  </si>
  <si>
    <t>BOLIVIA / Bolivie / بوليفيا</t>
  </si>
  <si>
    <t>BOTSWANA / بوتسوانا</t>
  </si>
  <si>
    <t>BRAZIL / Brésil / Brasil / البرازيل</t>
  </si>
  <si>
    <t>BRUNEI DARUSSALAM / Brunéi Darussalam / بروني دار السلام</t>
  </si>
  <si>
    <t>BURKINA FASO / بوركينا فاسو</t>
  </si>
  <si>
    <t>Low income</t>
  </si>
  <si>
    <t>A</t>
  </si>
  <si>
    <t>BURUNDI / بوروندي</t>
  </si>
  <si>
    <t xml:space="preserve">CAMBODIA / Cambodge / Camboya / كامبوديا </t>
  </si>
  <si>
    <t>CAMEROON / Cameroun / Camerún / الكاميرون</t>
  </si>
  <si>
    <t>CANADA / Canadá / كندا</t>
  </si>
  <si>
    <t>CENTRAL AFRICA REPUBLIC / République Centrafrique / República Centroafricana / جمهورية أفريقيا الوسطى</t>
  </si>
  <si>
    <t>CHAD / Tchad / تشاد</t>
  </si>
  <si>
    <t>CHILE / Chili / شيلي</t>
  </si>
  <si>
    <t>COLOMBIA / Colombie / كولومبيا</t>
  </si>
  <si>
    <t xml:space="preserve">C </t>
  </si>
  <si>
    <t>CONGO (DEMOCRATIC REPUBLIC) / République démocratique du Congo / República Democrática del Congo / جمهورية الكونغو الديموقراطية</t>
  </si>
  <si>
    <t>CONGO BRAZZAVILLE / الكونغو برازافيل</t>
  </si>
  <si>
    <t>COOK ISLANDS / Iles Cook / Islas Cook / جزر كوك</t>
  </si>
  <si>
    <t>COSTA RICA / كوستاريكا</t>
  </si>
  <si>
    <t>F</t>
  </si>
  <si>
    <t>IVORY COAST / Côte d'Ivoire / Costa de Marfil / ساحل العاج</t>
  </si>
  <si>
    <t>CROATIA / Croatie / Croacia / كرواتيا</t>
  </si>
  <si>
    <t>h</t>
  </si>
  <si>
    <t xml:space="preserve">CURAÇAO / Curacao / Curazao / كوراساو </t>
  </si>
  <si>
    <t>CYPRUS / Chypre / Chipre / قبرص</t>
  </si>
  <si>
    <t>CZECH REPUBLIC / Tchèquia / Chequia / التشيك</t>
  </si>
  <si>
    <t>DENMARK / Danemark / Dinamarca / الدنمارك</t>
  </si>
  <si>
    <t>DOMINICA / Dominique / دومينيكا</t>
  </si>
  <si>
    <t>DOMINICAN REPUBLIC / République dominicaine / República Dominicana / جمهورية الدومينيكان</t>
  </si>
  <si>
    <t>ECUADOR / Equateur / الاكوادور</t>
  </si>
  <si>
    <t>EGYPT / Egypte / Egipto / مصر</t>
  </si>
  <si>
    <t>EL SALVADOR / السلفادور</t>
  </si>
  <si>
    <t>ESTONIA / Estonie / ايستونيا</t>
  </si>
  <si>
    <t>ESWATINI / إسواتيني</t>
  </si>
  <si>
    <t>FIJI / Fidji / فيجي</t>
  </si>
  <si>
    <t xml:space="preserve">FINLAND / Finlande / Finlandia / فنلنده </t>
  </si>
  <si>
    <t>FRANCE / Francia / فرنسا</t>
  </si>
  <si>
    <t>GAMBIA / Gambie / جامبيا</t>
  </si>
  <si>
    <t>GEORGIA / Géorgie / جورجيا</t>
  </si>
  <si>
    <t>GERMANY / Allemagne / Alemania / المانيا</t>
  </si>
  <si>
    <t>GHANA / غانا</t>
  </si>
  <si>
    <t>GREECE / Grèce / Grecia / اليونان</t>
  </si>
  <si>
    <t>GRENADA / Grenade / جرينادا</t>
  </si>
  <si>
    <t>GUATEMALA / غواتيمالا</t>
  </si>
  <si>
    <t>GUINEA / Guinée / غينيا</t>
  </si>
  <si>
    <t>GUYANA / Guyane / Guayana / غيانا</t>
  </si>
  <si>
    <t>HAITI / Haïti / Haití / هايتي</t>
  </si>
  <si>
    <t>HONDURAS / هونداروس</t>
  </si>
  <si>
    <t>HONG KONG / هونج كونج</t>
  </si>
  <si>
    <t xml:space="preserve">HUNGARY / Hongrie / Hungría / هنغاريا </t>
  </si>
  <si>
    <t xml:space="preserve">ICELAND / Islande / Islandia / أيسلنده </t>
  </si>
  <si>
    <t>INDIA / Inde / الهند</t>
  </si>
  <si>
    <t>IRELAND / Irlande / Irlanda / أيرلنده</t>
  </si>
  <si>
    <t>J</t>
  </si>
  <si>
    <t>ISRAEL / Israël / إسرائيل</t>
  </si>
  <si>
    <t>ITALY / Italie / Italia / إيطاليا</t>
  </si>
  <si>
    <t>JAMAICA / Jamaïque / جامايكا</t>
  </si>
  <si>
    <t>JAPAN / Japon / Japón / اليابان</t>
  </si>
  <si>
    <t xml:space="preserve">JORDAN / Jordanie / Jordania / الأردن </t>
  </si>
  <si>
    <t>KENYA / Kenia / كينيا</t>
  </si>
  <si>
    <t>KIRIBATI / كيريباتي</t>
  </si>
  <si>
    <t>KOREA / Corée / Corea / كوريا</t>
  </si>
  <si>
    <t>KUWAIT / Koweït / الكويت</t>
  </si>
  <si>
    <t>LATVIA / Lettonie / Letonia / لاتفيا</t>
  </si>
  <si>
    <t>LEBANON / Liban / Líbano / لبنان</t>
  </si>
  <si>
    <t>LESOTHO / Lesoto / ليسوثو</t>
  </si>
  <si>
    <t>LIBERIA / Libéria / لايبيريا</t>
  </si>
  <si>
    <t xml:space="preserve">LIBYA / Libye / Libia / ليبيا </t>
  </si>
  <si>
    <t>LIECHTENSTEIN / ليختنشتاين</t>
  </si>
  <si>
    <t>LUXEMBOURG / Luxemburgo / لوكسمبورج</t>
  </si>
  <si>
    <t>MADAGASCAR / مدغشقر</t>
  </si>
  <si>
    <t>MALAWI / مالاوي</t>
  </si>
  <si>
    <t xml:space="preserve">MALAYSIA / Malaisie / Malasia / ماليزيا  </t>
  </si>
  <si>
    <t>MALDIVES / Maldivas / المالديف</t>
  </si>
  <si>
    <t>MALTA / Malte / مالطه</t>
  </si>
  <si>
    <t>MAURITANIA / Mauritanie / موريتانيا</t>
  </si>
  <si>
    <t>MAURITIUS / Maurice / Mauricio / موريشيوس</t>
  </si>
  <si>
    <t>MEXICO / Mexique / México / المكسيك</t>
  </si>
  <si>
    <t>MONACO / Mónaco / موناكو</t>
  </si>
  <si>
    <t>MONGOLIA / Mongolie / مونغوليا</t>
  </si>
  <si>
    <t>MONTENEGRO / Monténégro / الجبل الأسود</t>
  </si>
  <si>
    <t>MOZAMBIQUE / موزمبيق</t>
  </si>
  <si>
    <t>MYANMAR / ميانمار</t>
  </si>
  <si>
    <t>NAMIBIA / Namibie / ناميبيا</t>
  </si>
  <si>
    <t>NEPAL / Népal / نيبال</t>
  </si>
  <si>
    <t>NETHERLANDS / Pays-Bas / Países Bajos / هولنده</t>
  </si>
  <si>
    <t xml:space="preserve">NEW ZEALAND / Nouvelle Zélande / Nueva Zelanda / نيوزيلانده  </t>
  </si>
  <si>
    <t>NICARAGUA / نيكاراغوا</t>
  </si>
  <si>
    <t>NIGER / Níger / النايجر</t>
  </si>
  <si>
    <t>NIGERIA / Nigéria / نيجيريا</t>
  </si>
  <si>
    <t xml:space="preserve">NORWAY / Norvège / Noruega / النرويج </t>
  </si>
  <si>
    <t>OMAN / Omán / عمان</t>
  </si>
  <si>
    <t>PAKISTAN / Pakistán / باكستان</t>
  </si>
  <si>
    <t>PALESTINE / Palestina / فلسطين</t>
  </si>
  <si>
    <t>PANAMA / Panamá / بنما</t>
  </si>
  <si>
    <t>PAPUA NEW GUINEA / Papouasie Nouvelle Guinée / Papúa Nueva Guinea / بابوا غينيا الجديدة</t>
  </si>
  <si>
    <t>PARAGUAY / باراغواي</t>
  </si>
  <si>
    <t>PERU / Pérou / Perú / بيرو</t>
  </si>
  <si>
    <t>PHILIPPINES / Filipinas / الفليبين</t>
  </si>
  <si>
    <t>POLAND / Pologne / Polonia / بولنده</t>
  </si>
  <si>
    <t xml:space="preserve">PORTUGAL / البرتغال </t>
  </si>
  <si>
    <t>QATAR / Catar / قطر</t>
  </si>
  <si>
    <t>ROMANIA / Roumanie / Rumania / رومانيا</t>
  </si>
  <si>
    <t>RUSSIA / Russie / Rusia / روسيا</t>
  </si>
  <si>
    <t>RWANDA / Ruanda / رواندا</t>
  </si>
  <si>
    <t>SAN MARINO / Saint Marin / سان مارينو</t>
  </si>
  <si>
    <t>SENEGAL / Sénégal / السنغال</t>
  </si>
  <si>
    <t>SIERRA LEONE / Sierra Leona / سيراليون</t>
  </si>
  <si>
    <t>SINGAPORE / Singapour / Singapur / سنغافوره</t>
  </si>
  <si>
    <t>SLOVAK REPUBLIC / Slovaquie / Eslovaquia / سلوفاكيا</t>
  </si>
  <si>
    <t xml:space="preserve">SLOVENIA / Slovénie / Eslovenia / سلوفينيا  </t>
  </si>
  <si>
    <t>SOLOMON ISLANDS / Les îles Salomon / Islas Salomón / جزر سليمان</t>
  </si>
  <si>
    <t>SOUTH AFRICA / Afrique du Sud / Sudáfrica / جنوب أفريقيا</t>
  </si>
  <si>
    <t>SOUTH SUDAN / Sud Soudan / Sudán del Sur / جنوب السودان</t>
  </si>
  <si>
    <t>SPAIN / Espagne / España / أسبانيا</t>
  </si>
  <si>
    <t xml:space="preserve"> </t>
  </si>
  <si>
    <t>SRI LANKA / سريلانكا</t>
  </si>
  <si>
    <t>ST. KITTS AND NEVIS / Saint-Christophe-et-Niévès / Saint Kitts y Nevis / سانت كيتس ونيفيس</t>
  </si>
  <si>
    <t>ST. LUCIA / Sainte Lucie / Santa Lucía / سانتا لوتشييا</t>
  </si>
  <si>
    <t>ST. VINCENT &amp; THE GRENADINES / Saint-Vincent-et-les-Grenadines / San Vicente y las Granadinas / سانت فنسنت وجزر غرينادين</t>
  </si>
  <si>
    <t xml:space="preserve">SUDAN / Soudan / Sudán / السودان </t>
  </si>
  <si>
    <t>SURINAME / Surinam / سورينام</t>
  </si>
  <si>
    <t>SWEDEN / Suède / Suecia / السويد</t>
  </si>
  <si>
    <t>SWITZERLAND / Suisse / Suiza / سويسره</t>
  </si>
  <si>
    <t>SYRIAN ARAB REPUBLIC / Syrie / Siria / سوريا</t>
  </si>
  <si>
    <t>TAIWAN / Taïwan / Taiwán / تايوان</t>
  </si>
  <si>
    <t>TANZANIA / Tanzanie / تنزانيا</t>
  </si>
  <si>
    <t>THAILAND / Thaïlande / Tailandia / تايلاند</t>
  </si>
  <si>
    <t>TOGO / توجو</t>
  </si>
  <si>
    <t>TONGA / تونجا</t>
  </si>
  <si>
    <t xml:space="preserve">TRINIDAD AND TOBAGO / ترينداد و توباجو </t>
  </si>
  <si>
    <t>TUNISIA / Tunisie / Túnez / تونس</t>
  </si>
  <si>
    <t>TURKEY / Turquie / Turquía / تركيا</t>
  </si>
  <si>
    <t>UGANDA / Ouganda / أوغندا</t>
  </si>
  <si>
    <t>UKRAINE / Ucrania / أوكرانيا</t>
  </si>
  <si>
    <t>UNITED ARAB EMIRATES / Emirats arabes unis / Emiratos Árabes Unidos / الإمارات العربية المتحدة</t>
  </si>
  <si>
    <t>UNITED KINGDOM / Royaume-Uni / Reino Unido / المملكة المتحدة</t>
  </si>
  <si>
    <t>UNITED STATES OF AMERICA / Etats-Unis d'Amérique / Estados Unidos de América / الولايات المتحدة الأمريكية</t>
  </si>
  <si>
    <t xml:space="preserve">VENEZUELA / فنزويلا </t>
  </si>
  <si>
    <t>YEMEN / Yémen / اليمن</t>
  </si>
  <si>
    <t>ZAMBIA / Zambie / زامبيا</t>
  </si>
  <si>
    <t>ZIMBABWE / Zimbabue / زيمبابوي</t>
  </si>
  <si>
    <t>TOTAL</t>
  </si>
  <si>
    <t>TOTALS (GBP)</t>
  </si>
  <si>
    <t>Key
Clé
Clave
المفتاح</t>
  </si>
  <si>
    <t>Region / Région / Región / المنطقة</t>
  </si>
  <si>
    <t>AF = AFRICA / Afrique / África / أفريقيا</t>
  </si>
  <si>
    <t xml:space="preserve">AP = ASIA PACIFIC / Asie Pacifique / Asia-Pacífico / آسيا و الباسيفسك </t>
  </si>
  <si>
    <t>AR = ARAB / Arabe / Árabe / المنطقة العربية</t>
  </si>
  <si>
    <t>EU = أوروبا / EUROPE / Europa</t>
  </si>
  <si>
    <t xml:space="preserve">WH = WESTERN HEMISPHERE / Hémisphère occidental / Hemisferio Occidental / الأمريكتين </t>
  </si>
  <si>
    <t>Full or Associate / Plein temps ou associé / Titular o asociado / متفرغ أو منتسب</t>
  </si>
  <si>
    <t>FULL = Full Member / membre titulaire / Miembro Titular / المنظمة العضو كاملة</t>
  </si>
  <si>
    <t>ASSOC = Associate Member / membre associé / Miembro Asociado / عضو منتسب</t>
  </si>
  <si>
    <t>World Bank - Wealth Band / Banque mondiale - Bande de richesse / Banco Mundial - Wealth Band / البنك الدولي - نطاق الثروة</t>
  </si>
  <si>
    <t xml:space="preserve">Low Income = Faible revenu / Renta baja / الدخل المنخفض </t>
  </si>
  <si>
    <t xml:space="preserve">Lower Middle Income = Revenu moyen inférieur / Renta media baja / الدخل المتوسط الأدنى </t>
  </si>
  <si>
    <t>Upper Middle Income = Revenu moyen supérieur / Renta media alta / الدخل المتوسط الأعلى</t>
  </si>
  <si>
    <t>High Income = Revenu élevé / Ingresos elevados / الدخل المرتفع</t>
  </si>
  <si>
    <t>Notes</t>
  </si>
  <si>
    <t xml:space="preserve">2023 Census is 1,543 higher than in 38th World Conference Doc 8b Membership Fee Proposals 2024-2026 as it includes Croatia which was only approved as Member of WAGGGS during the Conference. </t>
  </si>
  <si>
    <t xml:space="preserve">2023 Le recensement est 1 543 plus élevé que celui de la 38e Conférence mondiale Doc 8b Propositions de cotisations 2024 2026 car il inclut la Croatie qui n'a été approuvée comme membre de l'AMGE qu'au cours de la Conférence. </t>
  </si>
  <si>
    <t>Notas</t>
  </si>
  <si>
    <t xml:space="preserve">2023 El censo es 1,543 más alto que en la 38ª Conferencia Mundial Doc 8b Propuestas de Cuotas de Afiliación 2024 2026 ya que incluye a Croacia que sólo fue aprobada como Miembro de la AMGS durante la Conferencia. </t>
  </si>
  <si>
    <t>الملاحظات</t>
  </si>
  <si>
    <t xml:space="preserve">2023 التعداد 2023 أعلى بـ 1,543 من تعداد المؤتمر العالمي الثامن والثلاثين للرابطة العالمية للمرشدات وفتيات الكشافة في الوثيقة 8 ب مقترحات رسوم العضوية 2024 2026 حيث أنها تشمل كرواتيا التي تمت الموافقة على انضمامها كعضو في الرابطة العالمية للمرشدات وفتيات الكشافة خلال المؤتمر فقط. </t>
  </si>
  <si>
    <t>Model 1 income is £520 GBP more than in 38th World Conference Doc 8b Membership Fee Proposals  2024-2026 as it includes Croatia</t>
  </si>
  <si>
    <t>Le revenu du modèle 1 est supérieur de 520 GBP à celui de la 38e Conférence mondiale Doc 8b Propositions de cotisations 2024-2026, car il inclut la Croatie.</t>
  </si>
  <si>
    <t>Los ingresos del Modelo 1 son 520 GBP más que en la 38ª Conferencia Mundial Doc 8b Propuestas de Cuotas de Afiliación 2024-2026 ya que incluye a Croacia</t>
  </si>
  <si>
    <t>يزيد دخل النموذج 1 بمبلغ 520 جنيهًا إسترلينيًا عن مقترحات رسوم العضوية في الوثيقة 38 للمؤتمر العالمي الثامن والثلاثين الوثيقة 8 ب 2024-2026 حيث تشمل كرواتيا</t>
  </si>
  <si>
    <t>Versus 1</t>
  </si>
  <si>
    <t>مقابل 1</t>
  </si>
  <si>
    <t>ALBANIA</t>
  </si>
  <si>
    <t>ALGERIA</t>
  </si>
  <si>
    <t>ANTIGUA AND BARBUDA</t>
  </si>
  <si>
    <t>ARGENTINA</t>
  </si>
  <si>
    <t>ARMENIA</t>
  </si>
  <si>
    <t>ARUBA</t>
  </si>
  <si>
    <t>AUSTRALIA</t>
  </si>
  <si>
    <t>AUSTRIA</t>
  </si>
  <si>
    <t>AZERBAIJAN</t>
  </si>
  <si>
    <t>BAHAMAS</t>
  </si>
  <si>
    <t>BAHRAIN</t>
  </si>
  <si>
    <t>BANGLADESH</t>
  </si>
  <si>
    <t>BARBADOS</t>
  </si>
  <si>
    <t>BELARUS</t>
  </si>
  <si>
    <t>BELGIUM</t>
  </si>
  <si>
    <t>BELIZE</t>
  </si>
  <si>
    <t>BENIN</t>
  </si>
  <si>
    <t>BOLIVIA</t>
  </si>
  <si>
    <t>BOTSWANA</t>
  </si>
  <si>
    <t>BRAZIL</t>
  </si>
  <si>
    <t>BRUNEI DARUSSALAM</t>
  </si>
  <si>
    <t>BURKINA FASO</t>
  </si>
  <si>
    <t>BURUNDI</t>
  </si>
  <si>
    <t>CAMBODIA</t>
  </si>
  <si>
    <t>CAMEROON</t>
  </si>
  <si>
    <t>CANADA</t>
  </si>
  <si>
    <t>CENTRAL AFRICAN REPUBLIC</t>
  </si>
  <si>
    <t>CHAD</t>
  </si>
  <si>
    <t>CHILE</t>
  </si>
  <si>
    <t>COLOMBIA</t>
  </si>
  <si>
    <t>CONGO (DEMOCRATIC REPUBLIC)</t>
  </si>
  <si>
    <t>CONGO BRAZZAVILLE</t>
  </si>
  <si>
    <t>COOK ISLANDS</t>
  </si>
  <si>
    <t>COSTA RICA</t>
  </si>
  <si>
    <t>COTE D'IVOIRE</t>
  </si>
  <si>
    <t>CROATIA</t>
  </si>
  <si>
    <t>CURAÇAO</t>
  </si>
  <si>
    <t>CYPRUS</t>
  </si>
  <si>
    <t>CZECH REPUBLIC</t>
  </si>
  <si>
    <t>DENMARK</t>
  </si>
  <si>
    <t>DOMINICA</t>
  </si>
  <si>
    <t>DOMINICAN REPUBLIC</t>
  </si>
  <si>
    <t>ECUADOR</t>
  </si>
  <si>
    <t>EGYPT</t>
  </si>
  <si>
    <t>EL SALVADOR</t>
  </si>
  <si>
    <t>ESTONIA</t>
  </si>
  <si>
    <t xml:space="preserve">ESWATINI </t>
  </si>
  <si>
    <t>FIJI</t>
  </si>
  <si>
    <t>FINLAND</t>
  </si>
  <si>
    <t>FRANCE</t>
  </si>
  <si>
    <t>GAMBIA</t>
  </si>
  <si>
    <t>GEORGIA</t>
  </si>
  <si>
    <t>GERMANY</t>
  </si>
  <si>
    <t>GHANA</t>
  </si>
  <si>
    <t>GREECE</t>
  </si>
  <si>
    <t>GRENADA</t>
  </si>
  <si>
    <t>GUATEMALA</t>
  </si>
  <si>
    <t>GUINEA</t>
  </si>
  <si>
    <t>GUYANA</t>
  </si>
  <si>
    <t>HAITI</t>
  </si>
  <si>
    <t>HONDURAS</t>
  </si>
  <si>
    <t>HONG KONG</t>
  </si>
  <si>
    <t>HUNGARY</t>
  </si>
  <si>
    <t>ICELAND</t>
  </si>
  <si>
    <t>INDIA</t>
  </si>
  <si>
    <t>IRELAND</t>
  </si>
  <si>
    <t>ISRAEL</t>
  </si>
  <si>
    <t>ITALY</t>
  </si>
  <si>
    <t>JAMAICA</t>
  </si>
  <si>
    <t>JAPAN</t>
  </si>
  <si>
    <t>JORDAN</t>
  </si>
  <si>
    <t>KENYA</t>
  </si>
  <si>
    <t>KIRIBATI</t>
  </si>
  <si>
    <t>KOREA</t>
  </si>
  <si>
    <t>KUWAIT</t>
  </si>
  <si>
    <t>LATVIA</t>
  </si>
  <si>
    <t>LEBANON</t>
  </si>
  <si>
    <t>LESOTHO</t>
  </si>
  <si>
    <t>LIBERIA</t>
  </si>
  <si>
    <t>LIBYA</t>
  </si>
  <si>
    <t>LIECHTENSTEIN</t>
  </si>
  <si>
    <t>LUXEMBOURG</t>
  </si>
  <si>
    <t>MADAGASCAR</t>
  </si>
  <si>
    <t>MALAWI</t>
  </si>
  <si>
    <t>MALAYSIA</t>
  </si>
  <si>
    <t>MALDIVES</t>
  </si>
  <si>
    <t>MALTA</t>
  </si>
  <si>
    <t>MAURITANIA</t>
  </si>
  <si>
    <t>MAURITIUS</t>
  </si>
  <si>
    <t>MEXICO</t>
  </si>
  <si>
    <t>MONACO</t>
  </si>
  <si>
    <t>MONGOLIA</t>
  </si>
  <si>
    <t>MONTENEGRO</t>
  </si>
  <si>
    <t>MOZAMBIQUE</t>
  </si>
  <si>
    <t>MYANMAR</t>
  </si>
  <si>
    <t>NAMIBIA</t>
  </si>
  <si>
    <t>NEPAL</t>
  </si>
  <si>
    <t>NETHERLANDS</t>
  </si>
  <si>
    <t>NEW ZEALAND</t>
  </si>
  <si>
    <t>NICARAGUA</t>
  </si>
  <si>
    <t>NIGER</t>
  </si>
  <si>
    <t>NIGERIA</t>
  </si>
  <si>
    <t>NORWAY</t>
  </si>
  <si>
    <t>OMAN</t>
  </si>
  <si>
    <t>PAKISTAN</t>
  </si>
  <si>
    <t>PALESTINE</t>
  </si>
  <si>
    <t>PANAMA</t>
  </si>
  <si>
    <t>PAPUA NEW GUINEA</t>
  </si>
  <si>
    <t>PARAGUAY</t>
  </si>
  <si>
    <t>PERU</t>
  </si>
  <si>
    <t>PHILIPPINES</t>
  </si>
  <si>
    <t>POLAND</t>
  </si>
  <si>
    <t>PORTUGAL</t>
  </si>
  <si>
    <t>QATAR</t>
  </si>
  <si>
    <t>ROMANIA</t>
  </si>
  <si>
    <t>RUSSIA</t>
  </si>
  <si>
    <t>RWANDA</t>
  </si>
  <si>
    <t>SAN MARINO</t>
  </si>
  <si>
    <t>SENEGAL</t>
  </si>
  <si>
    <t>SIERRA LEONE</t>
  </si>
  <si>
    <t>SINGAPORE</t>
  </si>
  <si>
    <t>SLOVAK REPUBLIC</t>
  </si>
  <si>
    <t>SLOVENIA</t>
  </si>
  <si>
    <t>SOLOMON ISLANDS</t>
  </si>
  <si>
    <t>SOUTH AFRICA</t>
  </si>
  <si>
    <t>SOUTH SUDAN</t>
  </si>
  <si>
    <t>SPAIN</t>
  </si>
  <si>
    <t>SRI LANKA</t>
  </si>
  <si>
    <t>ST. KITTS AND NEVIS</t>
  </si>
  <si>
    <t>ST. LUCIA</t>
  </si>
  <si>
    <t>ST. VINCENT &amp; THE GRENADINES</t>
  </si>
  <si>
    <t>SUDAN</t>
  </si>
  <si>
    <t>SURINAME</t>
  </si>
  <si>
    <t>SWEDEN</t>
  </si>
  <si>
    <t>SWITZERLAND</t>
  </si>
  <si>
    <t>SYRIAN ARAB REPUBLIC</t>
  </si>
  <si>
    <t>TAIWAN</t>
  </si>
  <si>
    <t>TANZANIA</t>
  </si>
  <si>
    <t>THAILAND</t>
  </si>
  <si>
    <t>TOGO</t>
  </si>
  <si>
    <t>TONGA</t>
  </si>
  <si>
    <t>TRINIDAD AND TOBAGO</t>
  </si>
  <si>
    <t>TUNISIA</t>
  </si>
  <si>
    <t>TURKEY</t>
  </si>
  <si>
    <t>UGANDA</t>
  </si>
  <si>
    <t>UKRAINE</t>
  </si>
  <si>
    <t>UNITED ARAB EMIRATES</t>
  </si>
  <si>
    <t>UNITED KINGDOM</t>
  </si>
  <si>
    <t>UNITED STATES OF AMERICA</t>
  </si>
  <si>
    <t>VENEZUELA</t>
  </si>
  <si>
    <t>YEMEN</t>
  </si>
  <si>
    <t>ZAMBIA</t>
  </si>
  <si>
    <t>ZIMBABWE</t>
  </si>
  <si>
    <t>GNI - PC (USD) (2022 or most recent available)</t>
  </si>
  <si>
    <t>MODEL 1 OUTPUT (GBP) - as per 2024 membership fee approved at 38th WoCo</t>
  </si>
  <si>
    <t>Rate per member for 2024 is £0.52 GBP</t>
  </si>
  <si>
    <t>RNB - PC (USD) (2022 ou données les plus récentes)</t>
  </si>
  <si>
    <t>PRODUIT DU MODÈLE 1 (GBP) - selon la cotisation de 2024 approuvée lors du 38e WoCo</t>
  </si>
  <si>
    <t>Le taux par membre pour 2024 est de £0.52 GBP</t>
  </si>
  <si>
    <t>RNB - PC (USD) (2022 o más reciente disponible)</t>
  </si>
  <si>
    <t>MODELO 1 RESULTADO (GBP) - según la cuota de afiliación de 2024 aprobada en la 38ª Conferencia de las Partes</t>
  </si>
  <si>
    <t>La tarifa por afiliado para 2024 es de 0,52 GBP</t>
  </si>
  <si>
    <t>النموذج 1 الناتج بالجنيه الإسترليني (حسب رسوم العضوية لعام 2024 المعتمدة في الدورة الثامنة والثلاثين للجنة WoCo)</t>
  </si>
  <si>
    <t>المعدل لكل عضو لعام 2024 هو 0.52 جنيه إسترليني</t>
  </si>
  <si>
    <t>EUROPE</t>
  </si>
  <si>
    <t>ARAB</t>
  </si>
  <si>
    <t>WESTERN HEMISPHERE</t>
  </si>
  <si>
    <t>ASIA PACIFIC</t>
  </si>
  <si>
    <t>AFRICA</t>
  </si>
  <si>
    <t>PHILIPPINES*</t>
  </si>
  <si>
    <t>Basic fee (50% discount for Assoc)</t>
  </si>
  <si>
    <t>Solidarity Payment for 'High Income' / Letter Code 'D'</t>
  </si>
  <si>
    <t>MODEL 2 OUTPUT (GBP)</t>
  </si>
  <si>
    <t>Basic Fee Calculation</t>
  </si>
  <si>
    <t>World Bank Wealth Band and Letter Code</t>
  </si>
  <si>
    <t>Basic Fee (GBP) - uses 40% GNI-pc Atlas midpoint in A and 20% GNI-pc Atlas midpoint in B &amp; C, D 20% of average GNI-pc Atlas</t>
  </si>
  <si>
    <t>Frais de base (50% de réduction pour les Assoc)</t>
  </si>
  <si>
    <t>Paiement de solidarité pour les "hauts revenus" / code lettre "D".</t>
  </si>
  <si>
    <t>SORTIE DU MODÈLE 2 (GBP)</t>
  </si>
  <si>
    <t>Calcul de base des droits</t>
  </si>
  <si>
    <t xml:space="preserve">Low Income / A </t>
  </si>
  <si>
    <t>Cuota básica (50% de descuento para Assoc)</t>
  </si>
  <si>
    <t>Ayuda de solidaridad para "rentas altas" / Código de letra "D</t>
  </si>
  <si>
    <t>RESULTADO MODELO 2 (GBP)</t>
  </si>
  <si>
    <t>Cálculo de la tasa básica</t>
  </si>
  <si>
    <t>Lower Middle Income / B</t>
  </si>
  <si>
    <t>الرسوم الأساسية (خصم 50٪ للعضو المنتسب)</t>
  </si>
  <si>
    <t>مدفوعات التضامن لـ "الدخل المرتفع" / رمز الحرف "د</t>
  </si>
  <si>
    <t>مخرجات النموذج 2 (بالجنيه الإسترليني)</t>
  </si>
  <si>
    <t>حساب الرسوم الأساسية</t>
  </si>
  <si>
    <t>Upper Middle Income / C</t>
  </si>
  <si>
    <t>High Income / D</t>
  </si>
  <si>
    <t>Solidarity Fee Calculation (only for 'High Income' / 'D'</t>
  </si>
  <si>
    <t>Census band</t>
  </si>
  <si>
    <t>Solidarity payment (GBP)</t>
  </si>
  <si>
    <t>Calcul de la cotisation de solidarité (uniquement pour les "hauts revenus" / "D")</t>
  </si>
  <si>
    <t>&lt;1000</t>
  </si>
  <si>
    <t>Cálculo de la cuota de solidaridad (sólo para "Renta alta" / "D</t>
  </si>
  <si>
    <t>1,001-5,000</t>
  </si>
  <si>
    <t>حساب رسوم التضامن (فقط ل "الدخل المرتفع" / "د</t>
  </si>
  <si>
    <t>5,001-20,000</t>
  </si>
  <si>
    <t>20,001-50,000</t>
  </si>
  <si>
    <t>50,001-100,000</t>
  </si>
  <si>
    <t>100,001-250,000</t>
  </si>
  <si>
    <t>250,001-500,000</t>
  </si>
  <si>
    <t>&gt;500,001</t>
  </si>
  <si>
    <t>GNI - PC {$}</t>
  </si>
  <si>
    <t>24-26 WAGGS Wealth Bands</t>
  </si>
  <si>
    <t>24-26 WAGGS Wealth Band Discounts</t>
  </si>
  <si>
    <t>Top 25 Fee Payer {24-26}</t>
  </si>
  <si>
    <t>Base Fee (from Model 2)</t>
  </si>
  <si>
    <t>Unrestricted Income (GBP) - from most recent financial report, where accessible</t>
  </si>
  <si>
    <t>0.5% of Unrestricted Income (GBP) - where known</t>
  </si>
  <si>
    <t>MODEL 3 OUTPUT (GBP)</t>
  </si>
  <si>
    <t>Redevance de base (du modèle 2)</t>
  </si>
  <si>
    <t>Revenu non affecté (GBP) - extrait du rapport financier le plus récent, s'il est disponible</t>
  </si>
  <si>
    <t>0.5% du revenu non affecté (GBP) - si connu</t>
  </si>
  <si>
    <t>SORTIE DU MODÈLE 3 (GBP)</t>
  </si>
  <si>
    <t>Cuota base (del modelo 2)</t>
  </si>
  <si>
    <t>Ingresos no restringidos (GBP) - del informe financiero más reciente, cuando sea accesible</t>
  </si>
  <si>
    <t>0.5% de los ingresos no restringidos (GBP) - cuando se conozcan</t>
  </si>
  <si>
    <t>RESULTADO DEL MODELO 3 (GBP)</t>
  </si>
  <si>
    <t>الرسوم الأساسية (من النموذج 2)</t>
  </si>
  <si>
    <t>أكبر 25 دافع للرسوم (2024-2026)</t>
  </si>
  <si>
    <t>الإيرادات غير المقيدة (بالجنيه الإسترليني) - من أحدث تقرير مالي، حيثما أمكن الوصول إليه</t>
  </si>
  <si>
    <t>0.5.% من الدخل غير المقيّد (بالجنيه الإسترليني) - حيثما كان معروفًا</t>
  </si>
  <si>
    <t>مخرجات النموذج 3 (بالجنيه الإسترليني)</t>
  </si>
  <si>
    <t>YES</t>
  </si>
  <si>
    <t>2022 Annual Report - 'Revenue from continuing operations' $ 1,100,459 AUD</t>
  </si>
  <si>
    <t>N/A</t>
  </si>
  <si>
    <t>2022 Financial Statement - Net revenue $20,138,804 CAD</t>
  </si>
  <si>
    <t>2022 Annual Report and Financial Statements - income from general funds</t>
  </si>
  <si>
    <t>2023 Consolitated Financial Statements - Total operating revenues without donor restrictions</t>
  </si>
  <si>
    <t xml:space="preserve">MODEL 4 OUTPUT (GBP) </t>
  </si>
  <si>
    <t xml:space="preserve">PRODUIT DU MODÈLE 4 (GBP) </t>
  </si>
  <si>
    <t>MODELO 4 RESULTADO (GBP)</t>
  </si>
  <si>
    <t>$ Fee</t>
  </si>
  <si>
    <t>GBP fee - WOSM MODEL</t>
  </si>
  <si>
    <t xml:space="preserve">مخرجات النموذج 4 (بالجنيه الإسترليني) </t>
  </si>
  <si>
    <t>CATEGORY A&amp;B MODEL CALCULATION</t>
  </si>
  <si>
    <t>As per Model 5 for Bands A &amp; B.</t>
  </si>
  <si>
    <t>CENSUS</t>
  </si>
  <si>
    <t>A $</t>
  </si>
  <si>
    <t>B $</t>
  </si>
  <si>
    <t>A GBP</t>
  </si>
  <si>
    <t>B GBP</t>
  </si>
  <si>
    <t>500,001-1,000,000</t>
  </si>
  <si>
    <t>100,000 EXTRA EACH</t>
  </si>
  <si>
    <t>WORLD BANK BAND</t>
  </si>
  <si>
    <t>CATEGORY C &amp;D CALCULATION</t>
  </si>
  <si>
    <t>Adjustment Factors for Model 4 C&amp;D</t>
  </si>
  <si>
    <t>As per Model 1</t>
  </si>
  <si>
    <t>TOTAL GBP</t>
  </si>
  <si>
    <t>MODEL 5 OUTPUT (GBP)</t>
  </si>
  <si>
    <t>SORTIE DU MODÈLE 5 (GBP)</t>
  </si>
  <si>
    <t>RESULTADO MODELO 5 (GBP)</t>
  </si>
  <si>
    <t>مخرجات النموذج 5 (بالجنيه الإسترليني)</t>
  </si>
  <si>
    <t>Census</t>
  </si>
  <si>
    <t>C GBP</t>
  </si>
  <si>
    <t>D GBP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</si>
</sst>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quot;£&quot;#,##0"/>
    <numFmt numFmtId="166" formatCode="#,##0.0000"/>
    <numFmt numFmtId="167" formatCode="_-[$£-809]* #,##0_-;\-[$£-809]* #,##0_-;_-[$£-809]* &quot;-&quot;??_-;_-@_-"/>
  </numFmts>
  <fonts count="10" x14ac:knownFonts="1">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i/>
      <sz val="11"/>
      <color theme="1"/>
      <name val="Calibri"/>
      <family val="2"/>
      <scheme val="minor"/>
    </font>
    <font>
      <sz val="12"/>
      <color rgb="FF000000"/>
      <name val="Calibri"/>
      <family val="2"/>
      <scheme val="minor"/>
    </font>
    <font>
      <u/>
      <sz val="12"/>
      <color theme="10"/>
      <name val="Calibri"/>
      <family val="2"/>
      <scheme val="minor"/>
    </font>
    <font>
      <b/>
      <sz val="12"/>
      <color rgb="FF000000"/>
      <name val="Calibri"/>
      <family val="2"/>
      <scheme val="minor"/>
    </font>
    <font>
      <sz val="8"/>
      <name val="Calibri"/>
      <family val="2"/>
      <scheme val="minor"/>
    </font>
    <font>
      <b/>
      <sz val="12"/>
      <name val="Calibri"/>
      <family val="2"/>
      <scheme val="minor"/>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000000"/>
      </patternFill>
    </fill>
    <fill>
      <patternFill patternType="solid">
        <fgColor rgb="FF92D050"/>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8" tint="0.79998168889431442"/>
        <bgColor indexed="64"/>
      </patternFill>
    </fill>
  </fills>
  <borders count="59">
    <border>
      <left/>
      <right/>
      <top/>
      <bottom/>
      <diagonal/>
    </border>
    <border>
      <left style="thin">
        <color auto="1"/>
      </left>
      <right style="thin">
        <color auto="1"/>
      </right>
      <top style="thin">
        <color auto="1"/>
      </top>
      <bottom style="thin">
        <color auto="1"/>
      </bottom>
      <diagonal/>
    </border>
    <border>
      <left/>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bottom/>
      <diagonal/>
    </border>
    <border>
      <left/>
      <right/>
      <top/>
      <bottom style="double">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double">
        <color rgb="FF000000"/>
      </bottom>
      <diagonal/>
    </border>
    <border>
      <left/>
      <right/>
      <top style="thin">
        <color indexed="64"/>
      </top>
      <bottom style="double">
        <color rgb="FF000000"/>
      </bottom>
      <diagonal/>
    </border>
    <border>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double">
        <color rgb="FF000000"/>
      </bottom>
      <diagonal/>
    </border>
    <border>
      <left/>
      <right/>
      <top style="medium">
        <color rgb="FF000000"/>
      </top>
      <bottom style="double">
        <color rgb="FF000000"/>
      </bottom>
      <diagonal/>
    </border>
    <border>
      <left/>
      <right style="medium">
        <color rgb="FF000000"/>
      </right>
      <top style="medium">
        <color rgb="FF000000"/>
      </top>
      <bottom style="double">
        <color rgb="FF000000"/>
      </bottom>
      <diagonal/>
    </border>
    <border>
      <left/>
      <right/>
      <top style="double">
        <color indexed="64"/>
      </top>
      <bottom style="double">
        <color indexed="64"/>
      </bottom>
      <diagonal/>
    </border>
    <border>
      <left style="medium">
        <color rgb="FF000000"/>
      </left>
      <right/>
      <top style="thin">
        <color indexed="64"/>
      </top>
      <bottom style="double">
        <color indexed="64"/>
      </bottom>
      <diagonal/>
    </border>
    <border>
      <left/>
      <right style="medium">
        <color rgb="FF000000"/>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rgb="FF000000"/>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ouble">
        <color indexed="64"/>
      </bottom>
      <diagonal/>
    </border>
    <border>
      <left/>
      <right/>
      <top style="double">
        <color rgb="FF000000"/>
      </top>
      <bottom style="double">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cellStyleXfs>
  <cellXfs count="224">
    <xf numFmtId="0" fontId="0" fillId="0" borderId="0" xfId="0"/>
    <xf numFmtId="0" fontId="0" fillId="2" borderId="0" xfId="0" applyFill="1"/>
    <xf numFmtId="0" fontId="2" fillId="2" borderId="0" xfId="0" applyFont="1" applyFill="1"/>
    <xf numFmtId="0" fontId="2" fillId="0" borderId="0" xfId="0" applyFont="1"/>
    <xf numFmtId="0" fontId="2" fillId="2" borderId="0" xfId="0" applyFont="1" applyFill="1" applyAlignment="1">
      <alignment horizontal="center"/>
    </xf>
    <xf numFmtId="0" fontId="0" fillId="2" borderId="0" xfId="0" applyFill="1" applyAlignment="1">
      <alignment horizontal="center"/>
    </xf>
    <xf numFmtId="9" fontId="0" fillId="2" borderId="0" xfId="0" applyNumberFormat="1" applyFill="1" applyAlignment="1">
      <alignment horizontal="center"/>
    </xf>
    <xf numFmtId="3" fontId="0" fillId="2" borderId="0" xfId="0" applyNumberFormat="1" applyFill="1"/>
    <xf numFmtId="0" fontId="3" fillId="2" borderId="0" xfId="0" applyFont="1" applyFill="1"/>
    <xf numFmtId="0" fontId="3" fillId="2" borderId="1" xfId="0" applyFont="1" applyFill="1" applyBorder="1" applyAlignment="1">
      <alignment wrapText="1"/>
    </xf>
    <xf numFmtId="0" fontId="0" fillId="2" borderId="1" xfId="0" applyFill="1" applyBorder="1"/>
    <xf numFmtId="0" fontId="4" fillId="2" borderId="0" xfId="0" applyFont="1" applyFill="1"/>
    <xf numFmtId="2" fontId="0" fillId="2" borderId="1" xfId="1" applyNumberFormat="1" applyFont="1" applyFill="1" applyBorder="1"/>
    <xf numFmtId="0" fontId="2" fillId="2" borderId="2" xfId="0" applyFont="1" applyFill="1" applyBorder="1" applyAlignment="1">
      <alignment horizontal="center"/>
    </xf>
    <xf numFmtId="0" fontId="2" fillId="0" borderId="2" xfId="0" applyFont="1" applyBorder="1"/>
    <xf numFmtId="3" fontId="2" fillId="2" borderId="2" xfId="0" applyNumberFormat="1" applyFont="1" applyFill="1" applyBorder="1" applyAlignment="1">
      <alignment horizontal="center"/>
    </xf>
    <xf numFmtId="3" fontId="0" fillId="2" borderId="0" xfId="0" applyNumberFormat="1" applyFill="1" applyAlignment="1">
      <alignment horizontal="center"/>
    </xf>
    <xf numFmtId="3" fontId="2" fillId="2" borderId="0" xfId="0" applyNumberFormat="1" applyFont="1" applyFill="1" applyAlignment="1">
      <alignment horizontal="center"/>
    </xf>
    <xf numFmtId="3" fontId="0" fillId="3" borderId="0" xfId="0" applyNumberFormat="1" applyFill="1" applyAlignment="1">
      <alignment horizontal="center"/>
    </xf>
    <xf numFmtId="3" fontId="2" fillId="3" borderId="2" xfId="0" applyNumberFormat="1" applyFont="1" applyFill="1" applyBorder="1" applyAlignment="1">
      <alignment horizontal="center"/>
    </xf>
    <xf numFmtId="0" fontId="2" fillId="3" borderId="3" xfId="0" applyFont="1" applyFill="1" applyBorder="1" applyAlignment="1">
      <alignment horizontal="center"/>
    </xf>
    <xf numFmtId="0" fontId="2" fillId="3" borderId="5" xfId="0" applyFont="1" applyFill="1" applyBorder="1" applyAlignment="1">
      <alignment horizontal="center"/>
    </xf>
    <xf numFmtId="0" fontId="2" fillId="3" borderId="5" xfId="0" applyFont="1" applyFill="1" applyBorder="1"/>
    <xf numFmtId="0" fontId="2" fillId="3" borderId="4" xfId="0" applyFont="1" applyFill="1" applyBorder="1"/>
    <xf numFmtId="3" fontId="5" fillId="4" borderId="0" xfId="0" applyNumberFormat="1" applyFont="1" applyFill="1" applyAlignment="1">
      <alignment horizontal="center"/>
    </xf>
    <xf numFmtId="3" fontId="0" fillId="2" borderId="0" xfId="0" applyNumberFormat="1" applyFill="1" applyAlignment="1">
      <alignment horizontal="center" wrapText="1"/>
    </xf>
    <xf numFmtId="3" fontId="2" fillId="2" borderId="2" xfId="0" applyNumberFormat="1" applyFont="1" applyFill="1" applyBorder="1" applyAlignment="1">
      <alignment horizontal="center" wrapText="1"/>
    </xf>
    <xf numFmtId="0" fontId="2" fillId="2" borderId="2" xfId="0" applyFont="1" applyFill="1" applyBorder="1" applyAlignment="1">
      <alignment horizontal="center" wrapText="1"/>
    </xf>
    <xf numFmtId="9" fontId="2" fillId="2" borderId="2" xfId="0" applyNumberFormat="1" applyFont="1" applyFill="1" applyBorder="1" applyAlignment="1">
      <alignment horizontal="center" wrapText="1"/>
    </xf>
    <xf numFmtId="166" fontId="0" fillId="2" borderId="0" xfId="0" applyNumberFormat="1" applyFill="1" applyAlignment="1">
      <alignment horizontal="center"/>
    </xf>
    <xf numFmtId="3" fontId="0" fillId="2" borderId="0" xfId="0" applyNumberFormat="1" applyFill="1" applyAlignment="1">
      <alignment horizontal="center" vertical="center"/>
    </xf>
    <xf numFmtId="0" fontId="0" fillId="2" borderId="0" xfId="0" applyFill="1" applyAlignment="1">
      <alignment horizontal="center" vertical="center"/>
    </xf>
    <xf numFmtId="0" fontId="0" fillId="2" borderId="0" xfId="0" applyFill="1" applyAlignment="1">
      <alignment horizontal="center" wrapText="1"/>
    </xf>
    <xf numFmtId="0" fontId="3" fillId="2" borderId="0" xfId="0" applyFont="1" applyFill="1" applyAlignment="1">
      <alignment wrapText="1"/>
    </xf>
    <xf numFmtId="0" fontId="0" fillId="2" borderId="1" xfId="0" applyFill="1" applyBorder="1" applyAlignment="1">
      <alignment horizontal="center"/>
    </xf>
    <xf numFmtId="0" fontId="0" fillId="5" borderId="0" xfId="0" applyFill="1" applyAlignment="1">
      <alignment horizontal="center"/>
    </xf>
    <xf numFmtId="0" fontId="0" fillId="2" borderId="0" xfId="0" applyFill="1" applyAlignment="1">
      <alignment wrapText="1"/>
    </xf>
    <xf numFmtId="2" fontId="0" fillId="2" borderId="6" xfId="1" applyNumberFormat="1" applyFont="1" applyFill="1" applyBorder="1"/>
    <xf numFmtId="2" fontId="0" fillId="2" borderId="0" xfId="1" applyNumberFormat="1" applyFont="1" applyFill="1" applyBorder="1"/>
    <xf numFmtId="165" fontId="0" fillId="2" borderId="0" xfId="1" applyNumberFormat="1" applyFont="1" applyFill="1" applyBorder="1"/>
    <xf numFmtId="0" fontId="0" fillId="2" borderId="1" xfId="0" applyFill="1" applyBorder="1" applyAlignment="1">
      <alignment horizontal="center" wrapText="1"/>
    </xf>
    <xf numFmtId="0" fontId="2" fillId="2" borderId="0" xfId="0" applyFont="1" applyFill="1" applyAlignment="1">
      <alignment horizontal="center" wrapText="1"/>
    </xf>
    <xf numFmtId="0" fontId="2" fillId="2" borderId="7" xfId="0" applyFont="1" applyFill="1" applyBorder="1" applyAlignment="1">
      <alignment horizontal="center"/>
    </xf>
    <xf numFmtId="0" fontId="2" fillId="2" borderId="7" xfId="0" applyFont="1" applyFill="1" applyBorder="1" applyAlignment="1">
      <alignment horizontal="center" wrapText="1"/>
    </xf>
    <xf numFmtId="9" fontId="2" fillId="2" borderId="7" xfId="0" applyNumberFormat="1" applyFont="1" applyFill="1" applyBorder="1" applyAlignment="1">
      <alignment horizontal="center" wrapText="1"/>
    </xf>
    <xf numFmtId="0" fontId="0" fillId="2" borderId="10" xfId="0" applyFill="1" applyBorder="1"/>
    <xf numFmtId="0" fontId="0" fillId="2" borderId="11" xfId="0" applyFill="1" applyBorder="1"/>
    <xf numFmtId="0" fontId="0" fillId="2" borderId="12" xfId="0" applyFill="1" applyBorder="1"/>
    <xf numFmtId="0" fontId="0" fillId="2" borderId="13" xfId="0" applyFill="1" applyBorder="1"/>
    <xf numFmtId="0" fontId="0" fillId="2" borderId="14" xfId="0" applyFill="1" applyBorder="1"/>
    <xf numFmtId="0" fontId="0" fillId="2" borderId="15" xfId="0" applyFill="1" applyBorder="1"/>
    <xf numFmtId="0" fontId="0" fillId="2" borderId="16" xfId="0" applyFill="1" applyBorder="1"/>
    <xf numFmtId="0" fontId="0" fillId="2" borderId="17" xfId="0" applyFill="1" applyBorder="1"/>
    <xf numFmtId="0" fontId="0" fillId="2" borderId="18" xfId="0" applyFill="1" applyBorder="1"/>
    <xf numFmtId="0" fontId="0" fillId="2" borderId="19" xfId="0" applyFill="1" applyBorder="1"/>
    <xf numFmtId="0" fontId="2" fillId="0" borderId="0" xfId="0" applyFont="1" applyAlignment="1">
      <alignment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0" fillId="2" borderId="16" xfId="0" applyFill="1" applyBorder="1" applyAlignment="1">
      <alignment horizontal="center" wrapText="1"/>
    </xf>
    <xf numFmtId="0" fontId="0" fillId="2" borderId="18" xfId="0" applyFill="1" applyBorder="1" applyAlignment="1">
      <alignment horizontal="center" wrapText="1"/>
    </xf>
    <xf numFmtId="3" fontId="2" fillId="2" borderId="0" xfId="0" applyNumberFormat="1" applyFont="1" applyFill="1" applyAlignment="1">
      <alignment horizontal="center" wrapText="1"/>
    </xf>
    <xf numFmtId="3" fontId="2" fillId="2" borderId="20" xfId="0" applyNumberFormat="1" applyFont="1" applyFill="1" applyBorder="1" applyAlignment="1">
      <alignment horizontal="center" wrapText="1"/>
    </xf>
    <xf numFmtId="0" fontId="2" fillId="2" borderId="21" xfId="0" applyFont="1" applyFill="1" applyBorder="1" applyAlignment="1">
      <alignment horizontal="center" wrapText="1"/>
    </xf>
    <xf numFmtId="3" fontId="2" fillId="2" borderId="21" xfId="0" applyNumberFormat="1" applyFont="1" applyFill="1" applyBorder="1" applyAlignment="1">
      <alignment horizontal="center" wrapText="1"/>
    </xf>
    <xf numFmtId="3" fontId="2" fillId="2" borderId="7" xfId="0" applyNumberFormat="1" applyFont="1" applyFill="1" applyBorder="1" applyAlignment="1">
      <alignment horizontal="center" wrapText="1"/>
    </xf>
    <xf numFmtId="0" fontId="2" fillId="0" borderId="0" xfId="0" applyFont="1" applyAlignment="1">
      <alignment horizontal="center" wrapText="1"/>
    </xf>
    <xf numFmtId="3" fontId="0" fillId="6" borderId="0" xfId="0" applyNumberFormat="1" applyFill="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0" borderId="12" xfId="0" applyBorder="1"/>
    <xf numFmtId="0" fontId="0" fillId="0" borderId="13" xfId="0" applyBorder="1"/>
    <xf numFmtId="0" fontId="0" fillId="5" borderId="0" xfId="0" applyFill="1" applyAlignment="1">
      <alignment horizontal="center" vertical="center"/>
    </xf>
    <xf numFmtId="0" fontId="2" fillId="2" borderId="7" xfId="0" applyFont="1" applyFill="1" applyBorder="1"/>
    <xf numFmtId="0" fontId="2" fillId="0" borderId="7" xfId="0" applyFont="1" applyBorder="1" applyAlignment="1">
      <alignment horizontal="center" wrapText="1"/>
    </xf>
    <xf numFmtId="0" fontId="2" fillId="2" borderId="20" xfId="0" applyFont="1" applyFill="1" applyBorder="1" applyAlignment="1">
      <alignment vertical="center"/>
    </xf>
    <xf numFmtId="0" fontId="2" fillId="2" borderId="20" xfId="0" applyFont="1" applyFill="1" applyBorder="1" applyAlignment="1">
      <alignment horizontal="center" vertical="center" wrapText="1"/>
    </xf>
    <xf numFmtId="0" fontId="2" fillId="2" borderId="7" xfId="0" applyFont="1" applyFill="1" applyBorder="1" applyAlignment="1">
      <alignment vertical="center"/>
    </xf>
    <xf numFmtId="0" fontId="2" fillId="2" borderId="7" xfId="0" applyFont="1" applyFill="1" applyBorder="1" applyAlignment="1">
      <alignment horizontal="center" vertical="center" wrapText="1"/>
    </xf>
    <xf numFmtId="0" fontId="0" fillId="2" borderId="0" xfId="0" applyFill="1" applyAlignment="1">
      <alignment vertical="center"/>
    </xf>
    <xf numFmtId="0" fontId="2" fillId="2" borderId="2" xfId="0" applyFont="1" applyFill="1" applyBorder="1" applyAlignment="1">
      <alignment vertical="center"/>
    </xf>
    <xf numFmtId="0" fontId="2" fillId="2" borderId="20" xfId="0" applyFont="1" applyFill="1" applyBorder="1" applyAlignment="1">
      <alignment vertical="center" wrapText="1"/>
    </xf>
    <xf numFmtId="0" fontId="2" fillId="0" borderId="7" xfId="0" applyFont="1" applyBorder="1" applyAlignment="1">
      <alignment vertical="center" wrapText="1"/>
    </xf>
    <xf numFmtId="0" fontId="2" fillId="2" borderId="7" xfId="0" applyFont="1" applyFill="1" applyBorder="1" applyAlignment="1">
      <alignment vertical="center" wrapText="1"/>
    </xf>
    <xf numFmtId="0" fontId="0" fillId="2" borderId="7" xfId="0" applyFill="1" applyBorder="1" applyAlignment="1">
      <alignment horizontal="center" vertical="center" wrapText="1"/>
    </xf>
    <xf numFmtId="0" fontId="2" fillId="0" borderId="7" xfId="0" applyFont="1" applyBorder="1" applyAlignment="1">
      <alignment wrapText="1"/>
    </xf>
    <xf numFmtId="167" fontId="2" fillId="2" borderId="2" xfId="0" applyNumberFormat="1" applyFont="1" applyFill="1" applyBorder="1" applyAlignment="1">
      <alignment horizontal="center"/>
    </xf>
    <xf numFmtId="167" fontId="2" fillId="2" borderId="2" xfId="0" applyNumberFormat="1" applyFont="1" applyFill="1" applyBorder="1"/>
    <xf numFmtId="3" fontId="2" fillId="2" borderId="7"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0" fillId="5" borderId="0" xfId="0" applyNumberFormat="1" applyFill="1" applyAlignment="1">
      <alignment horizontal="center" vertical="center"/>
    </xf>
    <xf numFmtId="0" fontId="0" fillId="0" borderId="0" xfId="0" applyAlignment="1">
      <alignment wrapText="1"/>
    </xf>
    <xf numFmtId="0" fontId="2" fillId="2" borderId="22" xfId="0" applyFont="1" applyFill="1" applyBorder="1" applyAlignment="1">
      <alignment horizontal="center"/>
    </xf>
    <xf numFmtId="3" fontId="2" fillId="2" borderId="22" xfId="0" applyNumberFormat="1" applyFont="1" applyFill="1" applyBorder="1"/>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1" xfId="0" applyFill="1" applyBorder="1" applyAlignment="1">
      <alignment horizontal="center"/>
    </xf>
    <xf numFmtId="0" fontId="0" fillId="2" borderId="13" xfId="0" applyFill="1" applyBorder="1" applyAlignment="1">
      <alignment horizontal="center"/>
    </xf>
    <xf numFmtId="0" fontId="2" fillId="2" borderId="24" xfId="0" applyFont="1" applyFill="1" applyBorder="1"/>
    <xf numFmtId="0" fontId="2" fillId="2" borderId="25" xfId="0" applyFont="1" applyFill="1" applyBorder="1" applyAlignment="1">
      <alignment horizontal="center"/>
    </xf>
    <xf numFmtId="0" fontId="2" fillId="2" borderId="26" xfId="0" applyFont="1" applyFill="1" applyBorder="1" applyAlignment="1">
      <alignment horizontal="center"/>
    </xf>
    <xf numFmtId="1" fontId="0" fillId="2" borderId="11" xfId="0" applyNumberFormat="1" applyFill="1" applyBorder="1" applyAlignment="1">
      <alignment horizontal="center" vertical="center"/>
    </xf>
    <xf numFmtId="1" fontId="0" fillId="2" borderId="9" xfId="0" applyNumberFormat="1" applyFill="1" applyBorder="1" applyAlignment="1">
      <alignment horizontal="center" vertical="center"/>
    </xf>
    <xf numFmtId="3" fontId="0" fillId="2" borderId="11" xfId="0" applyNumberFormat="1" applyFill="1" applyBorder="1" applyAlignment="1">
      <alignment horizontal="center"/>
    </xf>
    <xf numFmtId="0" fontId="0" fillId="2" borderId="2" xfId="0" applyFill="1" applyBorder="1" applyAlignment="1">
      <alignment horizontal="center"/>
    </xf>
    <xf numFmtId="0" fontId="2" fillId="2" borderId="27" xfId="0" applyFont="1" applyFill="1" applyBorder="1" applyAlignment="1">
      <alignment horizontal="center" wrapText="1"/>
    </xf>
    <xf numFmtId="9" fontId="2" fillId="2" borderId="27" xfId="0" applyNumberFormat="1" applyFont="1" applyFill="1" applyBorder="1" applyAlignment="1">
      <alignment horizontal="center" wrapText="1"/>
    </xf>
    <xf numFmtId="0" fontId="2" fillId="0" borderId="27" xfId="0" applyFont="1" applyBorder="1" applyAlignment="1">
      <alignment horizontal="center" wrapText="1"/>
    </xf>
    <xf numFmtId="3" fontId="2" fillId="2" borderId="27" xfId="0" applyNumberFormat="1" applyFont="1" applyFill="1" applyBorder="1" applyAlignment="1">
      <alignment horizontal="center" wrapText="1"/>
    </xf>
    <xf numFmtId="9" fontId="2" fillId="2" borderId="2" xfId="0" applyNumberFormat="1" applyFont="1" applyFill="1" applyBorder="1" applyAlignment="1">
      <alignment horizontal="center"/>
    </xf>
    <xf numFmtId="166" fontId="2" fillId="2" borderId="2" xfId="0" applyNumberFormat="1" applyFont="1" applyFill="1" applyBorder="1" applyAlignment="1">
      <alignment horizontal="center"/>
    </xf>
    <xf numFmtId="3" fontId="2" fillId="2" borderId="2" xfId="0" applyNumberFormat="1" applyFont="1" applyFill="1" applyBorder="1" applyAlignment="1">
      <alignment horizontal="center" vertical="center"/>
    </xf>
    <xf numFmtId="9" fontId="0" fillId="2" borderId="0" xfId="0" applyNumberFormat="1" applyFill="1" applyAlignment="1">
      <alignment horizontal="center" vertical="center"/>
    </xf>
    <xf numFmtId="4" fontId="5" fillId="2" borderId="0" xfId="0" applyNumberFormat="1" applyFont="1" applyFill="1" applyAlignment="1">
      <alignment horizontal="center" vertical="center"/>
    </xf>
    <xf numFmtId="4"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0" fillId="2" borderId="0" xfId="0" applyFill="1" applyAlignment="1">
      <alignment horizontal="left" vertical="center"/>
    </xf>
    <xf numFmtId="3" fontId="0" fillId="2" borderId="11" xfId="0" applyNumberFormat="1" applyFill="1" applyBorder="1" applyAlignment="1">
      <alignment horizontal="center" vertical="center"/>
    </xf>
    <xf numFmtId="3" fontId="0" fillId="2" borderId="9" xfId="0" applyNumberFormat="1" applyFill="1" applyBorder="1" applyAlignment="1">
      <alignment horizontal="center"/>
    </xf>
    <xf numFmtId="0" fontId="2" fillId="2" borderId="28" xfId="0" applyFont="1" applyFill="1" applyBorder="1"/>
    <xf numFmtId="167" fontId="2" fillId="2" borderId="29" xfId="0" applyNumberFormat="1" applyFont="1" applyFill="1" applyBorder="1"/>
    <xf numFmtId="1" fontId="0" fillId="2" borderId="33" xfId="0" applyNumberFormat="1" applyFill="1" applyBorder="1" applyAlignment="1">
      <alignment horizontal="center" vertical="center"/>
    </xf>
    <xf numFmtId="3" fontId="0" fillId="2" borderId="33" xfId="0" applyNumberFormat="1" applyFill="1" applyBorder="1" applyAlignment="1">
      <alignment horizontal="center"/>
    </xf>
    <xf numFmtId="0" fontId="0" fillId="2" borderId="32" xfId="0" applyFill="1" applyBorder="1"/>
    <xf numFmtId="0" fontId="0" fillId="2" borderId="33" xfId="0" applyFill="1" applyBorder="1"/>
    <xf numFmtId="0" fontId="2" fillId="2" borderId="34" xfId="0" applyFont="1" applyFill="1" applyBorder="1"/>
    <xf numFmtId="167" fontId="2" fillId="2" borderId="35" xfId="0" applyNumberFormat="1" applyFont="1" applyFill="1" applyBorder="1"/>
    <xf numFmtId="0" fontId="0" fillId="2" borderId="36" xfId="0" applyFill="1" applyBorder="1"/>
    <xf numFmtId="0" fontId="0" fillId="2" borderId="37" xfId="0" applyFill="1" applyBorder="1"/>
    <xf numFmtId="3" fontId="0" fillId="2" borderId="33" xfId="0" applyNumberFormat="1" applyFill="1" applyBorder="1" applyAlignment="1">
      <alignment horizontal="center" vertical="center"/>
    </xf>
    <xf numFmtId="167" fontId="2" fillId="2" borderId="29" xfId="0" applyNumberFormat="1" applyFont="1" applyFill="1" applyBorder="1" applyAlignment="1">
      <alignment horizontal="center"/>
    </xf>
    <xf numFmtId="3" fontId="0" fillId="2" borderId="1" xfId="0" applyNumberFormat="1" applyFill="1" applyBorder="1" applyAlignment="1">
      <alignment horizontal="center"/>
    </xf>
    <xf numFmtId="3" fontId="0" fillId="2" borderId="1" xfId="0" applyNumberFormat="1" applyFill="1" applyBorder="1" applyAlignment="1">
      <alignment horizontal="center" wrapText="1"/>
    </xf>
    <xf numFmtId="167" fontId="2" fillId="2" borderId="2" xfId="0" applyNumberFormat="1" applyFont="1" applyFill="1" applyBorder="1" applyAlignment="1">
      <alignment vertical="center"/>
    </xf>
    <xf numFmtId="0" fontId="2" fillId="2" borderId="2" xfId="0" applyFont="1" applyFill="1" applyBorder="1" applyAlignment="1">
      <alignment horizontal="center" vertical="center"/>
    </xf>
    <xf numFmtId="0" fontId="0" fillId="2" borderId="30" xfId="0" applyFill="1" applyBorder="1"/>
    <xf numFmtId="0" fontId="2" fillId="3" borderId="23" xfId="0" applyFont="1" applyFill="1" applyBorder="1" applyAlignment="1">
      <alignment wrapText="1"/>
    </xf>
    <xf numFmtId="3" fontId="0" fillId="2" borderId="31" xfId="0" applyNumberFormat="1" applyFill="1" applyBorder="1" applyAlignment="1">
      <alignment horizontal="center" vertical="center"/>
    </xf>
    <xf numFmtId="1" fontId="0" fillId="2" borderId="0" xfId="0" applyNumberFormat="1" applyFill="1" applyAlignment="1">
      <alignment horizontal="center" vertical="center"/>
    </xf>
    <xf numFmtId="3" fontId="0" fillId="2" borderId="17" xfId="0" applyNumberFormat="1" applyFill="1" applyBorder="1" applyAlignment="1">
      <alignment horizontal="center" wrapText="1"/>
    </xf>
    <xf numFmtId="3" fontId="0" fillId="2" borderId="19" xfId="0" applyNumberFormat="1" applyFill="1" applyBorder="1" applyAlignment="1">
      <alignment horizontal="center" wrapText="1"/>
    </xf>
    <xf numFmtId="0" fontId="2" fillId="3" borderId="38" xfId="0" applyFont="1" applyFill="1" applyBorder="1"/>
    <xf numFmtId="0" fontId="0" fillId="3" borderId="39" xfId="0" applyFill="1" applyBorder="1" applyAlignment="1">
      <alignment horizontal="center"/>
    </xf>
    <xf numFmtId="0" fontId="2" fillId="3" borderId="39" xfId="0" applyFont="1" applyFill="1" applyBorder="1" applyAlignment="1">
      <alignment horizontal="center"/>
    </xf>
    <xf numFmtId="0" fontId="2" fillId="2" borderId="40" xfId="0" applyFont="1" applyFill="1" applyBorder="1" applyAlignment="1">
      <alignment horizontal="center"/>
    </xf>
    <xf numFmtId="0" fontId="0" fillId="2" borderId="30" xfId="0" applyFill="1" applyBorder="1" applyAlignment="1">
      <alignment horizontal="center" wrapText="1"/>
    </xf>
    <xf numFmtId="0" fontId="2" fillId="0" borderId="41" xfId="0" applyFont="1" applyBorder="1"/>
    <xf numFmtId="0" fontId="3" fillId="2" borderId="42" xfId="0" applyFont="1" applyFill="1" applyBorder="1" applyAlignment="1">
      <alignment wrapText="1"/>
    </xf>
    <xf numFmtId="2" fontId="0" fillId="2" borderId="43" xfId="1" applyNumberFormat="1" applyFont="1" applyFill="1" applyBorder="1"/>
    <xf numFmtId="3" fontId="0" fillId="2" borderId="44" xfId="1" applyNumberFormat="1" applyFont="1" applyFill="1" applyBorder="1"/>
    <xf numFmtId="2" fontId="0" fillId="2" borderId="45" xfId="1" applyNumberFormat="1" applyFont="1" applyFill="1" applyBorder="1"/>
    <xf numFmtId="3" fontId="0" fillId="2" borderId="46" xfId="1" applyNumberFormat="1" applyFont="1" applyFill="1" applyBorder="1"/>
    <xf numFmtId="165" fontId="0" fillId="2" borderId="47" xfId="1" applyNumberFormat="1" applyFont="1" applyFill="1" applyBorder="1"/>
    <xf numFmtId="165" fontId="0" fillId="2" borderId="48" xfId="1" applyNumberFormat="1" applyFont="1" applyFill="1" applyBorder="1"/>
    <xf numFmtId="0" fontId="0" fillId="2" borderId="0" xfId="0" applyFill="1" applyAlignment="1">
      <alignment horizontal="center" vertical="center" wrapText="1"/>
    </xf>
    <xf numFmtId="0" fontId="0" fillId="2" borderId="49" xfId="0" applyFill="1" applyBorder="1"/>
    <xf numFmtId="0" fontId="0" fillId="2" borderId="49" xfId="0" applyFill="1" applyBorder="1" applyAlignment="1">
      <alignment horizontal="center"/>
    </xf>
    <xf numFmtId="9" fontId="0" fillId="2" borderId="49" xfId="0" applyNumberFormat="1" applyFill="1" applyBorder="1" applyAlignment="1">
      <alignment horizontal="center"/>
    </xf>
    <xf numFmtId="3" fontId="0" fillId="2" borderId="31" xfId="0" applyNumberFormat="1" applyFill="1" applyBorder="1" applyAlignment="1">
      <alignment horizontal="center"/>
    </xf>
    <xf numFmtId="0" fontId="0" fillId="2" borderId="50" xfId="0" applyFill="1" applyBorder="1" applyAlignment="1">
      <alignment horizontal="left"/>
    </xf>
    <xf numFmtId="0" fontId="0" fillId="2" borderId="50" xfId="0" applyFill="1" applyBorder="1" applyAlignment="1">
      <alignment horizontal="center"/>
    </xf>
    <xf numFmtId="9" fontId="0" fillId="2" borderId="50" xfId="0" applyNumberFormat="1" applyFill="1" applyBorder="1" applyAlignment="1">
      <alignment horizontal="center"/>
    </xf>
    <xf numFmtId="3" fontId="0" fillId="2" borderId="37" xfId="0" applyNumberFormat="1" applyFill="1" applyBorder="1" applyAlignment="1">
      <alignment horizontal="center"/>
    </xf>
    <xf numFmtId="0" fontId="0" fillId="2" borderId="49" xfId="0" applyFill="1" applyBorder="1" applyAlignment="1">
      <alignment horizontal="left"/>
    </xf>
    <xf numFmtId="0" fontId="0" fillId="2" borderId="31" xfId="0" applyFill="1" applyBorder="1" applyAlignment="1">
      <alignment horizontal="center"/>
    </xf>
    <xf numFmtId="0" fontId="0" fillId="2" borderId="0" xfId="0" applyFill="1" applyAlignment="1">
      <alignment horizontal="left"/>
    </xf>
    <xf numFmtId="0" fontId="0" fillId="2" borderId="33" xfId="0" applyFill="1" applyBorder="1" applyAlignment="1">
      <alignment horizontal="center"/>
    </xf>
    <xf numFmtId="0" fontId="0" fillId="2" borderId="37" xfId="0" applyFill="1" applyBorder="1" applyAlignment="1">
      <alignment horizontal="center"/>
    </xf>
    <xf numFmtId="0" fontId="0" fillId="2" borderId="51" xfId="0" applyFill="1" applyBorder="1"/>
    <xf numFmtId="0" fontId="0" fillId="2" borderId="52" xfId="0" applyFill="1" applyBorder="1"/>
    <xf numFmtId="0" fontId="0" fillId="2" borderId="53" xfId="0" applyFill="1" applyBorder="1" applyAlignment="1">
      <alignment horizontal="left"/>
    </xf>
    <xf numFmtId="0" fontId="7" fillId="7" borderId="54" xfId="0" applyFont="1" applyFill="1" applyBorder="1" applyAlignment="1">
      <alignment horizontal="center" wrapText="1" readingOrder="2"/>
    </xf>
    <xf numFmtId="9" fontId="7" fillId="7" borderId="54" xfId="0" applyNumberFormat="1" applyFont="1" applyFill="1" applyBorder="1" applyAlignment="1">
      <alignment horizontal="center" wrapText="1" readingOrder="2"/>
    </xf>
    <xf numFmtId="0" fontId="2" fillId="2" borderId="54" xfId="0" applyFont="1" applyFill="1" applyBorder="1" applyAlignment="1">
      <alignment horizontal="center" wrapText="1"/>
    </xf>
    <xf numFmtId="0" fontId="7" fillId="7" borderId="54" xfId="0" applyFont="1" applyFill="1" applyBorder="1" applyAlignment="1">
      <alignment wrapText="1" readingOrder="2"/>
    </xf>
    <xf numFmtId="0" fontId="2" fillId="0" borderId="55" xfId="0" applyFont="1" applyBorder="1" applyAlignment="1">
      <alignment wrapText="1"/>
    </xf>
    <xf numFmtId="0" fontId="2" fillId="2" borderId="2" xfId="0" applyFont="1" applyFill="1" applyBorder="1"/>
    <xf numFmtId="0" fontId="6" fillId="5" borderId="0" xfId="2" applyFill="1" applyAlignment="1">
      <alignment horizontal="center" vertical="center"/>
    </xf>
    <xf numFmtId="0" fontId="0" fillId="2" borderId="0" xfId="0" applyFill="1" applyAlignment="1">
      <alignment vertical="center" wrapText="1"/>
    </xf>
    <xf numFmtId="0" fontId="0" fillId="0" borderId="0" xfId="0" applyAlignment="1">
      <alignment vertical="center"/>
    </xf>
    <xf numFmtId="3" fontId="2" fillId="2" borderId="2" xfId="0" applyNumberFormat="1" applyFont="1" applyFill="1" applyBorder="1" applyAlignment="1">
      <alignment horizontal="right" vertical="center" wrapText="1"/>
    </xf>
    <xf numFmtId="3" fontId="2" fillId="2" borderId="7" xfId="0" applyNumberFormat="1" applyFont="1" applyFill="1" applyBorder="1" applyAlignment="1">
      <alignment horizontal="right" vertical="center" wrapText="1"/>
    </xf>
    <xf numFmtId="3" fontId="0" fillId="2" borderId="0" xfId="0" applyNumberFormat="1" applyFill="1" applyAlignment="1">
      <alignment horizontal="right"/>
    </xf>
    <xf numFmtId="3" fontId="0" fillId="5" borderId="0" xfId="0" applyNumberFormat="1" applyFill="1" applyAlignment="1">
      <alignment horizontal="right" vertical="center"/>
    </xf>
    <xf numFmtId="3" fontId="0" fillId="5" borderId="0" xfId="0" applyNumberFormat="1" applyFill="1" applyAlignment="1">
      <alignment horizontal="right"/>
    </xf>
    <xf numFmtId="0" fontId="0" fillId="2" borderId="56" xfId="0" applyFill="1" applyBorder="1" applyAlignment="1">
      <alignment horizontal="center"/>
    </xf>
    <xf numFmtId="0" fontId="0" fillId="2" borderId="32" xfId="0" applyFill="1" applyBorder="1" applyAlignment="1">
      <alignment horizontal="center"/>
    </xf>
    <xf numFmtId="0" fontId="0" fillId="0" borderId="32" xfId="0" applyBorder="1"/>
    <xf numFmtId="0" fontId="0" fillId="0" borderId="33" xfId="0" applyBorder="1"/>
    <xf numFmtId="167" fontId="9" fillId="0" borderId="35" xfId="0" applyNumberFormat="1" applyFont="1" applyBorder="1"/>
    <xf numFmtId="0" fontId="0" fillId="0" borderId="36" xfId="0" applyBorder="1"/>
    <xf numFmtId="0" fontId="0" fillId="0" borderId="37" xfId="0" applyBorder="1"/>
    <xf numFmtId="165" fontId="2" fillId="2" borderId="2" xfId="0" applyNumberFormat="1" applyFont="1" applyFill="1" applyBorder="1" applyAlignment="1">
      <alignment horizontal="center" vertical="center"/>
    </xf>
    <xf numFmtId="0" fontId="0" fillId="2" borderId="49" xfId="0" applyFill="1" applyBorder="1" applyAlignment="1">
      <alignment horizontal="center" wrapText="1"/>
    </xf>
    <xf numFmtId="0" fontId="0" fillId="2" borderId="50" xfId="0" applyFill="1" applyBorder="1" applyAlignment="1">
      <alignment horizontal="center" wrapText="1"/>
    </xf>
    <xf numFmtId="0" fontId="0" fillId="8" borderId="0" xfId="0" applyFill="1" applyAlignment="1">
      <alignment horizontal="center"/>
    </xf>
    <xf numFmtId="0" fontId="2" fillId="8" borderId="2" xfId="0" applyFont="1" applyFill="1" applyBorder="1" applyAlignment="1">
      <alignment horizontal="center" wrapText="1"/>
    </xf>
    <xf numFmtId="9" fontId="2" fillId="8" borderId="2" xfId="0" applyNumberFormat="1" applyFont="1" applyFill="1" applyBorder="1" applyAlignment="1">
      <alignment horizontal="center" wrapText="1"/>
    </xf>
    <xf numFmtId="3" fontId="2" fillId="8" borderId="2" xfId="0" applyNumberFormat="1" applyFont="1" applyFill="1" applyBorder="1" applyAlignment="1">
      <alignment horizontal="center" wrapText="1"/>
    </xf>
    <xf numFmtId="166" fontId="2" fillId="8" borderId="2" xfId="0" applyNumberFormat="1" applyFont="1" applyFill="1" applyBorder="1" applyAlignment="1">
      <alignment horizontal="center" wrapText="1"/>
    </xf>
    <xf numFmtId="3" fontId="0" fillId="8" borderId="0" xfId="0" applyNumberFormat="1" applyFill="1" applyAlignment="1">
      <alignment horizontal="center" wrapText="1"/>
    </xf>
    <xf numFmtId="0" fontId="0" fillId="8" borderId="0" xfId="0" applyFill="1"/>
    <xf numFmtId="0" fontId="2" fillId="8" borderId="27" xfId="0" applyFont="1" applyFill="1" applyBorder="1" applyAlignment="1">
      <alignment horizontal="center" wrapText="1"/>
    </xf>
    <xf numFmtId="9" fontId="2" fillId="8" borderId="27" xfId="0" applyNumberFormat="1" applyFont="1" applyFill="1" applyBorder="1" applyAlignment="1">
      <alignment horizontal="center" wrapText="1"/>
    </xf>
    <xf numFmtId="3" fontId="2" fillId="8" borderId="27" xfId="0" applyNumberFormat="1" applyFont="1" applyFill="1" applyBorder="1" applyAlignment="1">
      <alignment horizontal="center" wrapText="1"/>
    </xf>
    <xf numFmtId="166" fontId="2" fillId="8" borderId="27" xfId="0" applyNumberFormat="1" applyFont="1" applyFill="1" applyBorder="1" applyAlignment="1">
      <alignment horizontal="center" wrapText="1"/>
    </xf>
    <xf numFmtId="0" fontId="0" fillId="8" borderId="0" xfId="0" applyFill="1" applyAlignment="1">
      <alignment horizontal="center" vertical="center"/>
    </xf>
    <xf numFmtId="0" fontId="0" fillId="8" borderId="0" xfId="0" applyFill="1" applyAlignment="1">
      <alignment horizontal="center" vertical="center" wrapText="1"/>
    </xf>
    <xf numFmtId="3" fontId="0" fillId="8" borderId="0" xfId="0" applyNumberFormat="1" applyFill="1" applyAlignment="1">
      <alignment horizontal="center" vertical="center"/>
    </xf>
    <xf numFmtId="9" fontId="0" fillId="8" borderId="0" xfId="0" applyNumberFormat="1" applyFill="1" applyAlignment="1">
      <alignment horizontal="center" vertical="center"/>
    </xf>
    <xf numFmtId="1" fontId="0" fillId="8" borderId="0" xfId="0" applyNumberFormat="1" applyFill="1" applyAlignment="1">
      <alignment horizontal="center" vertical="center"/>
    </xf>
    <xf numFmtId="4" fontId="5" fillId="8" borderId="0" xfId="0" applyNumberFormat="1" applyFont="1" applyFill="1" applyAlignment="1">
      <alignment horizontal="center" vertical="center"/>
    </xf>
    <xf numFmtId="4" fontId="0" fillId="8" borderId="0" xfId="0" applyNumberFormat="1" applyFill="1" applyAlignment="1">
      <alignment horizontal="center" vertical="center"/>
    </xf>
    <xf numFmtId="3" fontId="0" fillId="8" borderId="0" xfId="0" applyNumberFormat="1" applyFill="1" applyAlignment="1">
      <alignment horizontal="center"/>
    </xf>
    <xf numFmtId="0" fontId="0" fillId="8" borderId="0" xfId="0" applyFill="1" applyAlignment="1">
      <alignment horizontal="center" wrapText="1"/>
    </xf>
    <xf numFmtId="9" fontId="0" fillId="8" borderId="0" xfId="0" applyNumberFormat="1" applyFill="1" applyAlignment="1">
      <alignment horizontal="center"/>
    </xf>
    <xf numFmtId="166" fontId="0" fillId="8" borderId="0" xfId="0" applyNumberFormat="1" applyFill="1" applyAlignment="1">
      <alignment horizontal="center"/>
    </xf>
    <xf numFmtId="0" fontId="0" fillId="2" borderId="57" xfId="0" applyFill="1" applyBorder="1" applyAlignment="1">
      <alignment horizontal="center" vertical="center" wrapText="1"/>
    </xf>
    <xf numFmtId="0" fontId="0" fillId="2" borderId="6" xfId="0" applyFill="1" applyBorder="1" applyAlignment="1">
      <alignment horizontal="center" vertical="center" wrapText="1"/>
    </xf>
    <xf numFmtId="0" fontId="0" fillId="2" borderId="58" xfId="0" applyFill="1" applyBorder="1" applyAlignment="1">
      <alignment horizontal="center" vertical="center" wrapText="1"/>
    </xf>
    <xf numFmtId="0" fontId="0" fillId="2" borderId="1" xfId="0" applyFill="1" applyBorder="1" applyAlignment="1">
      <alignment horizontal="left"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wrapText="1"/>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FF4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590550</xdr:colOff>
      <xdr:row>10</xdr:row>
      <xdr:rowOff>0</xdr:rowOff>
    </xdr:from>
    <xdr:to>
      <xdr:col>8</xdr:col>
      <xdr:colOff>806450</xdr:colOff>
      <xdr:row>11</xdr:row>
      <xdr:rowOff>19050</xdr:rowOff>
    </xdr:to>
    <xdr:pic>
      <xdr:nvPicPr>
        <xdr:cNvPr id="5" name="Graphic 4" descr="Checkmark with solid fill">
          <a:extLst>
            <a:ext uri="{FF2B5EF4-FFF2-40B4-BE49-F238E27FC236}">
              <a16:creationId xmlns:a16="http://schemas.microsoft.com/office/drawing/2014/main" id="{791BF110-E1F4-3813-4F1B-93F35B9EDC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58450" y="4464050"/>
          <a:ext cx="215900" cy="215900"/>
        </a:xfrm>
        <a:prstGeom prst="rect">
          <a:avLst/>
        </a:prstGeom>
      </xdr:spPr>
    </xdr:pic>
    <xdr:clientData/>
  </xdr:twoCellAnchor>
  <xdr:twoCellAnchor editAs="oneCell">
    <xdr:from>
      <xdr:col>8</xdr:col>
      <xdr:colOff>558800</xdr:colOff>
      <xdr:row>18</xdr:row>
      <xdr:rowOff>0</xdr:rowOff>
    </xdr:from>
    <xdr:to>
      <xdr:col>8</xdr:col>
      <xdr:colOff>774700</xdr:colOff>
      <xdr:row>18</xdr:row>
      <xdr:rowOff>215900</xdr:rowOff>
    </xdr:to>
    <xdr:pic>
      <xdr:nvPicPr>
        <xdr:cNvPr id="6" name="Graphic 5" descr="Checkmark with solid fill">
          <a:extLst>
            <a:ext uri="{FF2B5EF4-FFF2-40B4-BE49-F238E27FC236}">
              <a16:creationId xmlns:a16="http://schemas.microsoft.com/office/drawing/2014/main" id="{63DE73AE-5E3F-4FCA-86E9-979F57B68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26700" y="6038850"/>
          <a:ext cx="215900" cy="215900"/>
        </a:xfrm>
        <a:prstGeom prst="rect">
          <a:avLst/>
        </a:prstGeom>
      </xdr:spPr>
    </xdr:pic>
    <xdr:clientData/>
  </xdr:twoCellAnchor>
  <xdr:twoCellAnchor editAs="oneCell">
    <xdr:from>
      <xdr:col>8</xdr:col>
      <xdr:colOff>577850</xdr:colOff>
      <xdr:row>29</xdr:row>
      <xdr:rowOff>0</xdr:rowOff>
    </xdr:from>
    <xdr:to>
      <xdr:col>8</xdr:col>
      <xdr:colOff>793750</xdr:colOff>
      <xdr:row>30</xdr:row>
      <xdr:rowOff>19050</xdr:rowOff>
    </xdr:to>
    <xdr:pic>
      <xdr:nvPicPr>
        <xdr:cNvPr id="9" name="Graphic 8" descr="Checkmark with solid fill">
          <a:extLst>
            <a:ext uri="{FF2B5EF4-FFF2-40B4-BE49-F238E27FC236}">
              <a16:creationId xmlns:a16="http://schemas.microsoft.com/office/drawing/2014/main" id="{19517588-16D7-4C6F-A8E6-643DC59FF5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45750" y="8204200"/>
          <a:ext cx="215900" cy="215900"/>
        </a:xfrm>
        <a:prstGeom prst="rect">
          <a:avLst/>
        </a:prstGeom>
      </xdr:spPr>
    </xdr:pic>
    <xdr:clientData/>
  </xdr:twoCellAnchor>
  <xdr:twoCellAnchor editAs="oneCell">
    <xdr:from>
      <xdr:col>8</xdr:col>
      <xdr:colOff>609600</xdr:colOff>
      <xdr:row>42</xdr:row>
      <xdr:rowOff>0</xdr:rowOff>
    </xdr:from>
    <xdr:to>
      <xdr:col>8</xdr:col>
      <xdr:colOff>825500</xdr:colOff>
      <xdr:row>42</xdr:row>
      <xdr:rowOff>215900</xdr:rowOff>
    </xdr:to>
    <xdr:pic>
      <xdr:nvPicPr>
        <xdr:cNvPr id="10" name="Graphic 9" descr="Checkmark with solid fill">
          <a:extLst>
            <a:ext uri="{FF2B5EF4-FFF2-40B4-BE49-F238E27FC236}">
              <a16:creationId xmlns:a16="http://schemas.microsoft.com/office/drawing/2014/main" id="{ACEF58E0-9C91-4BAA-9F05-109C96BA13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7500" y="11156950"/>
          <a:ext cx="215900" cy="215900"/>
        </a:xfrm>
        <a:prstGeom prst="rect">
          <a:avLst/>
        </a:prstGeom>
      </xdr:spPr>
    </xdr:pic>
    <xdr:clientData/>
  </xdr:twoCellAnchor>
  <xdr:twoCellAnchor editAs="oneCell">
    <xdr:from>
      <xdr:col>8</xdr:col>
      <xdr:colOff>603250</xdr:colOff>
      <xdr:row>43</xdr:row>
      <xdr:rowOff>0</xdr:rowOff>
    </xdr:from>
    <xdr:to>
      <xdr:col>8</xdr:col>
      <xdr:colOff>819150</xdr:colOff>
      <xdr:row>43</xdr:row>
      <xdr:rowOff>215900</xdr:rowOff>
    </xdr:to>
    <xdr:pic>
      <xdr:nvPicPr>
        <xdr:cNvPr id="11" name="Graphic 10" descr="Checkmark with solid fill">
          <a:extLst>
            <a:ext uri="{FF2B5EF4-FFF2-40B4-BE49-F238E27FC236}">
              <a16:creationId xmlns:a16="http://schemas.microsoft.com/office/drawing/2014/main" id="{2D9CEE23-C1D3-4A0C-8890-AFFBDF821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71150" y="11353800"/>
          <a:ext cx="215900" cy="215900"/>
        </a:xfrm>
        <a:prstGeom prst="rect">
          <a:avLst/>
        </a:prstGeom>
      </xdr:spPr>
    </xdr:pic>
    <xdr:clientData/>
  </xdr:twoCellAnchor>
  <xdr:twoCellAnchor editAs="oneCell">
    <xdr:from>
      <xdr:col>8</xdr:col>
      <xdr:colOff>590550</xdr:colOff>
      <xdr:row>53</xdr:row>
      <xdr:rowOff>0</xdr:rowOff>
    </xdr:from>
    <xdr:to>
      <xdr:col>8</xdr:col>
      <xdr:colOff>806450</xdr:colOff>
      <xdr:row>54</xdr:row>
      <xdr:rowOff>19050</xdr:rowOff>
    </xdr:to>
    <xdr:pic>
      <xdr:nvPicPr>
        <xdr:cNvPr id="12" name="Graphic 11" descr="Checkmark with solid fill">
          <a:extLst>
            <a:ext uri="{FF2B5EF4-FFF2-40B4-BE49-F238E27FC236}">
              <a16:creationId xmlns:a16="http://schemas.microsoft.com/office/drawing/2014/main" id="{F2820048-8569-4854-9E6D-A9AB37DBC1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58450" y="13322300"/>
          <a:ext cx="215900" cy="215900"/>
        </a:xfrm>
        <a:prstGeom prst="rect">
          <a:avLst/>
        </a:prstGeom>
      </xdr:spPr>
    </xdr:pic>
    <xdr:clientData/>
  </xdr:twoCellAnchor>
  <xdr:twoCellAnchor editAs="oneCell">
    <xdr:from>
      <xdr:col>8</xdr:col>
      <xdr:colOff>577850</xdr:colOff>
      <xdr:row>56</xdr:row>
      <xdr:rowOff>0</xdr:rowOff>
    </xdr:from>
    <xdr:to>
      <xdr:col>8</xdr:col>
      <xdr:colOff>793750</xdr:colOff>
      <xdr:row>56</xdr:row>
      <xdr:rowOff>215900</xdr:rowOff>
    </xdr:to>
    <xdr:pic>
      <xdr:nvPicPr>
        <xdr:cNvPr id="13" name="Graphic 12" descr="Checkmark with solid fill">
          <a:extLst>
            <a:ext uri="{FF2B5EF4-FFF2-40B4-BE49-F238E27FC236}">
              <a16:creationId xmlns:a16="http://schemas.microsoft.com/office/drawing/2014/main" id="{B806D40D-C87D-4449-B094-D6DF877D64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45750" y="13912850"/>
          <a:ext cx="215900" cy="215900"/>
        </a:xfrm>
        <a:prstGeom prst="rect">
          <a:avLst/>
        </a:prstGeom>
      </xdr:spPr>
    </xdr:pic>
    <xdr:clientData/>
  </xdr:twoCellAnchor>
  <xdr:twoCellAnchor editAs="oneCell">
    <xdr:from>
      <xdr:col>8</xdr:col>
      <xdr:colOff>546100</xdr:colOff>
      <xdr:row>65</xdr:row>
      <xdr:rowOff>0</xdr:rowOff>
    </xdr:from>
    <xdr:to>
      <xdr:col>8</xdr:col>
      <xdr:colOff>762000</xdr:colOff>
      <xdr:row>66</xdr:row>
      <xdr:rowOff>19050</xdr:rowOff>
    </xdr:to>
    <xdr:pic>
      <xdr:nvPicPr>
        <xdr:cNvPr id="14" name="Graphic 13" descr="Checkmark with solid fill">
          <a:extLst>
            <a:ext uri="{FF2B5EF4-FFF2-40B4-BE49-F238E27FC236}">
              <a16:creationId xmlns:a16="http://schemas.microsoft.com/office/drawing/2014/main" id="{B2C936DB-0F7B-46ED-BA6B-AD417F5280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14000" y="15684500"/>
          <a:ext cx="215900" cy="215900"/>
        </a:xfrm>
        <a:prstGeom prst="rect">
          <a:avLst/>
        </a:prstGeom>
      </xdr:spPr>
    </xdr:pic>
    <xdr:clientData/>
  </xdr:twoCellAnchor>
  <xdr:twoCellAnchor editAs="oneCell">
    <xdr:from>
      <xdr:col>8</xdr:col>
      <xdr:colOff>527050</xdr:colOff>
      <xdr:row>68</xdr:row>
      <xdr:rowOff>0</xdr:rowOff>
    </xdr:from>
    <xdr:to>
      <xdr:col>8</xdr:col>
      <xdr:colOff>742950</xdr:colOff>
      <xdr:row>69</xdr:row>
      <xdr:rowOff>19050</xdr:rowOff>
    </xdr:to>
    <xdr:pic>
      <xdr:nvPicPr>
        <xdr:cNvPr id="15" name="Graphic 14" descr="Checkmark with solid fill">
          <a:extLst>
            <a:ext uri="{FF2B5EF4-FFF2-40B4-BE49-F238E27FC236}">
              <a16:creationId xmlns:a16="http://schemas.microsoft.com/office/drawing/2014/main" id="{2253A4EB-05F1-4F56-B250-BA79D72AA8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94950" y="16275050"/>
          <a:ext cx="215900" cy="215900"/>
        </a:xfrm>
        <a:prstGeom prst="rect">
          <a:avLst/>
        </a:prstGeom>
      </xdr:spPr>
    </xdr:pic>
    <xdr:clientData/>
  </xdr:twoCellAnchor>
  <xdr:twoCellAnchor editAs="oneCell">
    <xdr:from>
      <xdr:col>8</xdr:col>
      <xdr:colOff>527050</xdr:colOff>
      <xdr:row>70</xdr:row>
      <xdr:rowOff>0</xdr:rowOff>
    </xdr:from>
    <xdr:to>
      <xdr:col>8</xdr:col>
      <xdr:colOff>742950</xdr:colOff>
      <xdr:row>71</xdr:row>
      <xdr:rowOff>19050</xdr:rowOff>
    </xdr:to>
    <xdr:pic>
      <xdr:nvPicPr>
        <xdr:cNvPr id="16" name="Graphic 15" descr="Checkmark with solid fill">
          <a:extLst>
            <a:ext uri="{FF2B5EF4-FFF2-40B4-BE49-F238E27FC236}">
              <a16:creationId xmlns:a16="http://schemas.microsoft.com/office/drawing/2014/main" id="{53A9FC7D-17D0-4D34-8B4F-804480F3BB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94950" y="16668750"/>
          <a:ext cx="215900" cy="215900"/>
        </a:xfrm>
        <a:prstGeom prst="rect">
          <a:avLst/>
        </a:prstGeom>
      </xdr:spPr>
    </xdr:pic>
    <xdr:clientData/>
  </xdr:twoCellAnchor>
  <xdr:twoCellAnchor editAs="oneCell">
    <xdr:from>
      <xdr:col>8</xdr:col>
      <xdr:colOff>533400</xdr:colOff>
      <xdr:row>71</xdr:row>
      <xdr:rowOff>0</xdr:rowOff>
    </xdr:from>
    <xdr:to>
      <xdr:col>8</xdr:col>
      <xdr:colOff>749300</xdr:colOff>
      <xdr:row>72</xdr:row>
      <xdr:rowOff>19050</xdr:rowOff>
    </xdr:to>
    <xdr:pic>
      <xdr:nvPicPr>
        <xdr:cNvPr id="17" name="Graphic 16" descr="Checkmark with solid fill">
          <a:extLst>
            <a:ext uri="{FF2B5EF4-FFF2-40B4-BE49-F238E27FC236}">
              <a16:creationId xmlns:a16="http://schemas.microsoft.com/office/drawing/2014/main" id="{57E78AA5-20BB-4E26-9A3E-5C49AD68D0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01300" y="16865600"/>
          <a:ext cx="215900" cy="215900"/>
        </a:xfrm>
        <a:prstGeom prst="rect">
          <a:avLst/>
        </a:prstGeom>
      </xdr:spPr>
    </xdr:pic>
    <xdr:clientData/>
  </xdr:twoCellAnchor>
  <xdr:twoCellAnchor editAs="oneCell">
    <xdr:from>
      <xdr:col>8</xdr:col>
      <xdr:colOff>533400</xdr:colOff>
      <xdr:row>73</xdr:row>
      <xdr:rowOff>0</xdr:rowOff>
    </xdr:from>
    <xdr:to>
      <xdr:col>8</xdr:col>
      <xdr:colOff>749300</xdr:colOff>
      <xdr:row>74</xdr:row>
      <xdr:rowOff>19050</xdr:rowOff>
    </xdr:to>
    <xdr:pic>
      <xdr:nvPicPr>
        <xdr:cNvPr id="18" name="Graphic 17" descr="Checkmark with solid fill">
          <a:extLst>
            <a:ext uri="{FF2B5EF4-FFF2-40B4-BE49-F238E27FC236}">
              <a16:creationId xmlns:a16="http://schemas.microsoft.com/office/drawing/2014/main" id="{1E122654-04EF-4A90-9B54-2E890D831D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01300" y="17259300"/>
          <a:ext cx="215900" cy="215900"/>
        </a:xfrm>
        <a:prstGeom prst="rect">
          <a:avLst/>
        </a:prstGeom>
      </xdr:spPr>
    </xdr:pic>
    <xdr:clientData/>
  </xdr:twoCellAnchor>
  <xdr:twoCellAnchor editAs="oneCell">
    <xdr:from>
      <xdr:col>8</xdr:col>
      <xdr:colOff>527050</xdr:colOff>
      <xdr:row>75</xdr:row>
      <xdr:rowOff>0</xdr:rowOff>
    </xdr:from>
    <xdr:to>
      <xdr:col>8</xdr:col>
      <xdr:colOff>742950</xdr:colOff>
      <xdr:row>76</xdr:row>
      <xdr:rowOff>19050</xdr:rowOff>
    </xdr:to>
    <xdr:pic>
      <xdr:nvPicPr>
        <xdr:cNvPr id="19" name="Graphic 18" descr="Checkmark with solid fill">
          <a:extLst>
            <a:ext uri="{FF2B5EF4-FFF2-40B4-BE49-F238E27FC236}">
              <a16:creationId xmlns:a16="http://schemas.microsoft.com/office/drawing/2014/main" id="{864B4095-D03A-43F0-8ECD-6A2D2F2EE5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94950" y="17653000"/>
          <a:ext cx="215900" cy="215900"/>
        </a:xfrm>
        <a:prstGeom prst="rect">
          <a:avLst/>
        </a:prstGeom>
      </xdr:spPr>
    </xdr:pic>
    <xdr:clientData/>
  </xdr:twoCellAnchor>
  <xdr:twoCellAnchor editAs="oneCell">
    <xdr:from>
      <xdr:col>8</xdr:col>
      <xdr:colOff>520700</xdr:colOff>
      <xdr:row>88</xdr:row>
      <xdr:rowOff>0</xdr:rowOff>
    </xdr:from>
    <xdr:to>
      <xdr:col>8</xdr:col>
      <xdr:colOff>736600</xdr:colOff>
      <xdr:row>88</xdr:row>
      <xdr:rowOff>215900</xdr:rowOff>
    </xdr:to>
    <xdr:pic>
      <xdr:nvPicPr>
        <xdr:cNvPr id="20" name="Graphic 19" descr="Checkmark with solid fill">
          <a:extLst>
            <a:ext uri="{FF2B5EF4-FFF2-40B4-BE49-F238E27FC236}">
              <a16:creationId xmlns:a16="http://schemas.microsoft.com/office/drawing/2014/main" id="{B1330F5E-EC7A-4E92-923E-9467D2BEF9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88600" y="20212050"/>
          <a:ext cx="215900" cy="215900"/>
        </a:xfrm>
        <a:prstGeom prst="rect">
          <a:avLst/>
        </a:prstGeom>
      </xdr:spPr>
    </xdr:pic>
    <xdr:clientData/>
  </xdr:twoCellAnchor>
  <xdr:twoCellAnchor editAs="oneCell">
    <xdr:from>
      <xdr:col>8</xdr:col>
      <xdr:colOff>533400</xdr:colOff>
      <xdr:row>101</xdr:row>
      <xdr:rowOff>0</xdr:rowOff>
    </xdr:from>
    <xdr:to>
      <xdr:col>8</xdr:col>
      <xdr:colOff>749300</xdr:colOff>
      <xdr:row>101</xdr:row>
      <xdr:rowOff>215900</xdr:rowOff>
    </xdr:to>
    <xdr:pic>
      <xdr:nvPicPr>
        <xdr:cNvPr id="21" name="Graphic 20" descr="Checkmark with solid fill">
          <a:extLst>
            <a:ext uri="{FF2B5EF4-FFF2-40B4-BE49-F238E27FC236}">
              <a16:creationId xmlns:a16="http://schemas.microsoft.com/office/drawing/2014/main" id="{228A7A54-C0C5-40C4-AB80-46C2B6EB93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01300" y="22771100"/>
          <a:ext cx="215900" cy="215900"/>
        </a:xfrm>
        <a:prstGeom prst="rect">
          <a:avLst/>
        </a:prstGeom>
      </xdr:spPr>
    </xdr:pic>
    <xdr:clientData/>
  </xdr:twoCellAnchor>
  <xdr:twoCellAnchor editAs="oneCell">
    <xdr:from>
      <xdr:col>8</xdr:col>
      <xdr:colOff>508000</xdr:colOff>
      <xdr:row>105</xdr:row>
      <xdr:rowOff>0</xdr:rowOff>
    </xdr:from>
    <xdr:to>
      <xdr:col>8</xdr:col>
      <xdr:colOff>723900</xdr:colOff>
      <xdr:row>106</xdr:row>
      <xdr:rowOff>19050</xdr:rowOff>
    </xdr:to>
    <xdr:pic>
      <xdr:nvPicPr>
        <xdr:cNvPr id="22" name="Graphic 21" descr="Checkmark with solid fill">
          <a:extLst>
            <a:ext uri="{FF2B5EF4-FFF2-40B4-BE49-F238E27FC236}">
              <a16:creationId xmlns:a16="http://schemas.microsoft.com/office/drawing/2014/main" id="{DE467EF2-BDF8-4C9A-BFF4-918D88B70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75900" y="23558500"/>
          <a:ext cx="215900" cy="215900"/>
        </a:xfrm>
        <a:prstGeom prst="rect">
          <a:avLst/>
        </a:prstGeom>
      </xdr:spPr>
    </xdr:pic>
    <xdr:clientData/>
  </xdr:twoCellAnchor>
  <xdr:twoCellAnchor editAs="oneCell">
    <xdr:from>
      <xdr:col>8</xdr:col>
      <xdr:colOff>501650</xdr:colOff>
      <xdr:row>108</xdr:row>
      <xdr:rowOff>0</xdr:rowOff>
    </xdr:from>
    <xdr:to>
      <xdr:col>8</xdr:col>
      <xdr:colOff>717550</xdr:colOff>
      <xdr:row>109</xdr:row>
      <xdr:rowOff>19050</xdr:rowOff>
    </xdr:to>
    <xdr:pic>
      <xdr:nvPicPr>
        <xdr:cNvPr id="23" name="Graphic 22" descr="Checkmark with solid fill">
          <a:extLst>
            <a:ext uri="{FF2B5EF4-FFF2-40B4-BE49-F238E27FC236}">
              <a16:creationId xmlns:a16="http://schemas.microsoft.com/office/drawing/2014/main" id="{5A032D32-E4FD-467A-A761-9CF79BCBC6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69550" y="24149050"/>
          <a:ext cx="215900" cy="215900"/>
        </a:xfrm>
        <a:prstGeom prst="rect">
          <a:avLst/>
        </a:prstGeom>
      </xdr:spPr>
    </xdr:pic>
    <xdr:clientData/>
  </xdr:twoCellAnchor>
  <xdr:twoCellAnchor editAs="oneCell">
    <xdr:from>
      <xdr:col>8</xdr:col>
      <xdr:colOff>495300</xdr:colOff>
      <xdr:row>114</xdr:row>
      <xdr:rowOff>0</xdr:rowOff>
    </xdr:from>
    <xdr:to>
      <xdr:col>8</xdr:col>
      <xdr:colOff>711200</xdr:colOff>
      <xdr:row>115</xdr:row>
      <xdr:rowOff>19050</xdr:rowOff>
    </xdr:to>
    <xdr:pic>
      <xdr:nvPicPr>
        <xdr:cNvPr id="24" name="Graphic 23" descr="Checkmark with solid fill">
          <a:extLst>
            <a:ext uri="{FF2B5EF4-FFF2-40B4-BE49-F238E27FC236}">
              <a16:creationId xmlns:a16="http://schemas.microsoft.com/office/drawing/2014/main" id="{7FFC35AF-A5B8-4A2B-BF4D-45BCA6178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63200" y="25330150"/>
          <a:ext cx="215900" cy="215900"/>
        </a:xfrm>
        <a:prstGeom prst="rect">
          <a:avLst/>
        </a:prstGeom>
      </xdr:spPr>
    </xdr:pic>
    <xdr:clientData/>
  </xdr:twoCellAnchor>
  <xdr:twoCellAnchor editAs="oneCell">
    <xdr:from>
      <xdr:col>8</xdr:col>
      <xdr:colOff>488950</xdr:colOff>
      <xdr:row>115</xdr:row>
      <xdr:rowOff>0</xdr:rowOff>
    </xdr:from>
    <xdr:to>
      <xdr:col>8</xdr:col>
      <xdr:colOff>704850</xdr:colOff>
      <xdr:row>115</xdr:row>
      <xdr:rowOff>215900</xdr:rowOff>
    </xdr:to>
    <xdr:pic>
      <xdr:nvPicPr>
        <xdr:cNvPr id="25" name="Graphic 24" descr="Checkmark with solid fill">
          <a:extLst>
            <a:ext uri="{FF2B5EF4-FFF2-40B4-BE49-F238E27FC236}">
              <a16:creationId xmlns:a16="http://schemas.microsoft.com/office/drawing/2014/main" id="{4DA4C6CF-1E38-43B5-8706-ADF4ADE99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56850" y="25527000"/>
          <a:ext cx="215900" cy="215900"/>
        </a:xfrm>
        <a:prstGeom prst="rect">
          <a:avLst/>
        </a:prstGeom>
      </xdr:spPr>
    </xdr:pic>
    <xdr:clientData/>
  </xdr:twoCellAnchor>
  <xdr:twoCellAnchor editAs="oneCell">
    <xdr:from>
      <xdr:col>8</xdr:col>
      <xdr:colOff>508000</xdr:colOff>
      <xdr:row>137</xdr:row>
      <xdr:rowOff>0</xdr:rowOff>
    </xdr:from>
    <xdr:to>
      <xdr:col>8</xdr:col>
      <xdr:colOff>723900</xdr:colOff>
      <xdr:row>137</xdr:row>
      <xdr:rowOff>215900</xdr:rowOff>
    </xdr:to>
    <xdr:pic>
      <xdr:nvPicPr>
        <xdr:cNvPr id="26" name="Graphic 25" descr="Checkmark with solid fill">
          <a:extLst>
            <a:ext uri="{FF2B5EF4-FFF2-40B4-BE49-F238E27FC236}">
              <a16:creationId xmlns:a16="http://schemas.microsoft.com/office/drawing/2014/main" id="{9C8F37F8-2100-4F16-A5F7-28430385A2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75900" y="30054550"/>
          <a:ext cx="215900" cy="215900"/>
        </a:xfrm>
        <a:prstGeom prst="rect">
          <a:avLst/>
        </a:prstGeom>
      </xdr:spPr>
    </xdr:pic>
    <xdr:clientData/>
  </xdr:twoCellAnchor>
  <xdr:twoCellAnchor editAs="oneCell">
    <xdr:from>
      <xdr:col>8</xdr:col>
      <xdr:colOff>508000</xdr:colOff>
      <xdr:row>138</xdr:row>
      <xdr:rowOff>0</xdr:rowOff>
    </xdr:from>
    <xdr:to>
      <xdr:col>8</xdr:col>
      <xdr:colOff>723900</xdr:colOff>
      <xdr:row>138</xdr:row>
      <xdr:rowOff>215900</xdr:rowOff>
    </xdr:to>
    <xdr:pic>
      <xdr:nvPicPr>
        <xdr:cNvPr id="27" name="Graphic 26" descr="Checkmark with solid fill">
          <a:extLst>
            <a:ext uri="{FF2B5EF4-FFF2-40B4-BE49-F238E27FC236}">
              <a16:creationId xmlns:a16="http://schemas.microsoft.com/office/drawing/2014/main" id="{B3B98922-CA4D-4DF0-AB3C-3BD0A1B738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75900" y="30251400"/>
          <a:ext cx="215900" cy="215900"/>
        </a:xfrm>
        <a:prstGeom prst="rect">
          <a:avLst/>
        </a:prstGeom>
      </xdr:spPr>
    </xdr:pic>
    <xdr:clientData/>
  </xdr:twoCellAnchor>
  <xdr:twoCellAnchor editAs="oneCell">
    <xdr:from>
      <xdr:col>8</xdr:col>
      <xdr:colOff>546100</xdr:colOff>
      <xdr:row>148</xdr:row>
      <xdr:rowOff>0</xdr:rowOff>
    </xdr:from>
    <xdr:to>
      <xdr:col>8</xdr:col>
      <xdr:colOff>762000</xdr:colOff>
      <xdr:row>149</xdr:row>
      <xdr:rowOff>19050</xdr:rowOff>
    </xdr:to>
    <xdr:pic>
      <xdr:nvPicPr>
        <xdr:cNvPr id="28" name="Graphic 27" descr="Checkmark with solid fill">
          <a:extLst>
            <a:ext uri="{FF2B5EF4-FFF2-40B4-BE49-F238E27FC236}">
              <a16:creationId xmlns:a16="http://schemas.microsoft.com/office/drawing/2014/main" id="{A2E998F5-2E2B-4E86-B1FE-E0B5BA1B1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14000" y="32219900"/>
          <a:ext cx="215900" cy="215900"/>
        </a:xfrm>
        <a:prstGeom prst="rect">
          <a:avLst/>
        </a:prstGeom>
      </xdr:spPr>
    </xdr:pic>
    <xdr:clientData/>
  </xdr:twoCellAnchor>
  <xdr:twoCellAnchor editAs="oneCell">
    <xdr:from>
      <xdr:col>8</xdr:col>
      <xdr:colOff>552450</xdr:colOff>
      <xdr:row>151</xdr:row>
      <xdr:rowOff>0</xdr:rowOff>
    </xdr:from>
    <xdr:to>
      <xdr:col>8</xdr:col>
      <xdr:colOff>768350</xdr:colOff>
      <xdr:row>151</xdr:row>
      <xdr:rowOff>215900</xdr:rowOff>
    </xdr:to>
    <xdr:pic>
      <xdr:nvPicPr>
        <xdr:cNvPr id="29" name="Graphic 28" descr="Checkmark with solid fill">
          <a:extLst>
            <a:ext uri="{FF2B5EF4-FFF2-40B4-BE49-F238E27FC236}">
              <a16:creationId xmlns:a16="http://schemas.microsoft.com/office/drawing/2014/main" id="{1B7F462B-AF02-48F8-B6F4-8F3F569F1D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20350" y="32810450"/>
          <a:ext cx="215900" cy="215900"/>
        </a:xfrm>
        <a:prstGeom prst="rect">
          <a:avLst/>
        </a:prstGeom>
      </xdr:spPr>
    </xdr:pic>
    <xdr:clientData/>
  </xdr:twoCellAnchor>
  <xdr:twoCellAnchor editAs="oneCell">
    <xdr:from>
      <xdr:col>8</xdr:col>
      <xdr:colOff>552450</xdr:colOff>
      <xdr:row>152</xdr:row>
      <xdr:rowOff>63500</xdr:rowOff>
    </xdr:from>
    <xdr:to>
      <xdr:col>8</xdr:col>
      <xdr:colOff>768350</xdr:colOff>
      <xdr:row>152</xdr:row>
      <xdr:rowOff>279400</xdr:rowOff>
    </xdr:to>
    <xdr:pic>
      <xdr:nvPicPr>
        <xdr:cNvPr id="30" name="Graphic 29" descr="Checkmark with solid fill">
          <a:extLst>
            <a:ext uri="{FF2B5EF4-FFF2-40B4-BE49-F238E27FC236}">
              <a16:creationId xmlns:a16="http://schemas.microsoft.com/office/drawing/2014/main" id="{D8C01FA8-1676-42C1-A820-9D1912AA19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20350" y="33070800"/>
          <a:ext cx="215900" cy="215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atalia Plou" id="{C92AABDA-EF5D-40B0-81C2-F420C3EC1726}" userId="S::natalia.plou@wagggs.org::76a5173a-2933-429a-88c0-5b362c9b98c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4-03-25T11:39:29.66" personId="{C92AABDA-EF5D-40B0-81C2-F420C3EC1726}" id="{87BB6E21-2F13-4DE2-B5E6-25812F826A74}">
    <text xml:space="preserve">haven't check figures in model 1, assuming all is correct </text>
  </threadedComment>
</ThreadedComments>
</file>

<file path=xl/threadedComments/threadedComment2.xml><?xml version="1.0" encoding="utf-8"?>
<ThreadedComments xmlns="http://schemas.microsoft.com/office/spreadsheetml/2018/threadedcomments" xmlns:x="http://schemas.openxmlformats.org/spreadsheetml/2006/main">
  <threadedComment ref="L1" dT="2024-03-25T10:59:51.36" personId="{C92AABDA-EF5D-40B0-81C2-F420C3EC1726}" id="{C1A1CA72-16E8-4808-BC13-BC67D57105C2}">
    <text xml:space="preserve">we have 24 MOs in  the top 25 list </text>
  </threadedComment>
</ThreadedComments>
</file>

<file path=xl/threadedComments/threadedComment3.xml><?xml version="1.0" encoding="utf-8"?>
<ThreadedComments xmlns="http://schemas.microsoft.com/office/spreadsheetml/2018/threadedcomments" xmlns:x="http://schemas.openxmlformats.org/spreadsheetml/2006/main">
  <threadedComment ref="R58" dT="2024-03-25T11:37:06.03" personId="{C92AABDA-EF5D-40B0-81C2-F420C3EC1726}" id="{F950FBD2-8E21-4A49-B18E-ACC8C103A157}">
    <text xml:space="preserve">have not checked figures from model 1, assumption all is correct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openxmlformats.org/officeDocument/2006/relationships/hyperlink" Target="https://www.girlguiding.org.uk/globalassets/docs-and-resources/2022-girlguiding-annual-report.pdf" TargetMode="External"/><Relationship Id="rId7" Type="http://schemas.microsoft.com/office/2017/10/relationships/threadedComment" Target="../threadedComments/threadedComment2.xml"/><Relationship Id="rId2" Type="http://schemas.openxmlformats.org/officeDocument/2006/relationships/hyperlink" Target="https://www.girlguides.ca/WEB/Documents/GGC/annual_report/Audited_Financial_Statements_2022.pdf" TargetMode="External"/><Relationship Id="rId1" Type="http://schemas.openxmlformats.org/officeDocument/2006/relationships/hyperlink" Target="https://www.girlguides.org.au/wp-content/uploads/2023/04/Girl-Guides-Australia-Annual-Report-2022.pdf"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hyperlink" Target="https://www.girlscouts.org/content/dam/gsusa/forms-and-documents/footer/financials/GSUSA_2023_Audited_Financial_Statements.pdf" TargetMode="External"/></Relationships>
</file>

<file path=xl/worksheets/_rels/sheet9.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FA6BB-C258-F843-B605-D423F7B367AF}">
  <sheetPr codeName="Sheet1">
    <pageSetUpPr fitToPage="1"/>
  </sheetPr>
  <dimension ref="A1:BR182"/>
  <sheetViews>
    <sheetView tabSelected="1" topLeftCell="A109" workbookViewId="0">
      <selection activeCell="C167" sqref="C167:H167"/>
    </sheetView>
  </sheetViews>
  <sheetFormatPr defaultColWidth="11" defaultRowHeight="15.75" customHeight="1" x14ac:dyDescent="0.35"/>
  <cols>
    <col min="1" max="1" width="7.5" style="5" customWidth="1"/>
    <col min="2" max="2" width="27.83203125" style="5" customWidth="1"/>
    <col min="3" max="3" width="12.33203125" style="32" customWidth="1"/>
    <col min="4" max="4" width="8.5" style="5" customWidth="1"/>
    <col min="5" max="5" width="12.5" style="5" bestFit="1" customWidth="1"/>
    <col min="6" max="6" width="20" style="5" customWidth="1"/>
    <col min="7" max="7" width="14.5" style="5" customWidth="1"/>
    <col min="8" max="8" width="22" style="6" customWidth="1"/>
    <col min="9" max="9" width="20" style="5" customWidth="1"/>
    <col min="10" max="10" width="26" style="5" customWidth="1"/>
    <col min="11" max="11" width="20.83203125" style="5" customWidth="1"/>
    <col min="12" max="12" width="9" style="16" customWidth="1"/>
    <col min="13" max="13" width="10.5" style="16" customWidth="1"/>
    <col min="14" max="14" width="12.5" style="16" customWidth="1"/>
    <col min="15" max="15" width="10" style="29" customWidth="1"/>
    <col min="16" max="16" width="10.5" style="16" customWidth="1"/>
    <col min="17" max="17" width="10" style="29" customWidth="1"/>
    <col min="18" max="18" width="9" style="16" customWidth="1"/>
    <col min="19" max="19" width="9.5" style="29" customWidth="1"/>
    <col min="20" max="20" width="9" style="16" customWidth="1"/>
    <col min="21" max="21" width="8.33203125" style="29" customWidth="1"/>
    <col min="22" max="22" width="10.83203125" style="16"/>
    <col min="23" max="70" width="10.83203125" style="1"/>
  </cols>
  <sheetData>
    <row r="1" spans="1:70" s="201" customFormat="1" ht="59.25" customHeight="1" thickBot="1" x14ac:dyDescent="0.4">
      <c r="A1" s="195"/>
      <c r="B1" s="196" t="s">
        <v>0</v>
      </c>
      <c r="C1" s="196" t="s">
        <v>1</v>
      </c>
      <c r="D1" s="196" t="s">
        <v>2</v>
      </c>
      <c r="E1" s="196" t="s">
        <v>3</v>
      </c>
      <c r="F1" s="196" t="s">
        <v>4</v>
      </c>
      <c r="G1" s="196" t="s">
        <v>5</v>
      </c>
      <c r="H1" s="197" t="s">
        <v>6</v>
      </c>
      <c r="I1" s="196" t="s">
        <v>7</v>
      </c>
      <c r="J1" s="196" t="s">
        <v>8</v>
      </c>
      <c r="K1" s="196" t="s">
        <v>9</v>
      </c>
      <c r="L1" s="198" t="s">
        <v>10</v>
      </c>
      <c r="M1" s="198" t="s">
        <v>11</v>
      </c>
      <c r="N1" s="198" t="s">
        <v>12</v>
      </c>
      <c r="O1" s="199" t="s">
        <v>13</v>
      </c>
      <c r="P1" s="198" t="s">
        <v>14</v>
      </c>
      <c r="Q1" s="199" t="s">
        <v>15</v>
      </c>
      <c r="R1" s="198" t="s">
        <v>16</v>
      </c>
      <c r="S1" s="199" t="s">
        <v>17</v>
      </c>
      <c r="T1" s="198" t="s">
        <v>18</v>
      </c>
      <c r="U1" s="199" t="s">
        <v>19</v>
      </c>
      <c r="V1" s="200"/>
    </row>
    <row r="2" spans="1:70" ht="64" customHeight="1" x14ac:dyDescent="0.35">
      <c r="B2" s="105" t="s">
        <v>20</v>
      </c>
      <c r="C2" s="105" t="s">
        <v>21</v>
      </c>
      <c r="D2" s="105" t="s">
        <v>22</v>
      </c>
      <c r="E2" s="105" t="s">
        <v>23</v>
      </c>
      <c r="F2" s="105" t="s">
        <v>24</v>
      </c>
      <c r="G2" s="105" t="s">
        <v>25</v>
      </c>
      <c r="H2" s="106" t="s">
        <v>26</v>
      </c>
      <c r="I2" s="105" t="s">
        <v>27</v>
      </c>
      <c r="J2" s="107" t="s">
        <v>28</v>
      </c>
      <c r="K2" s="107" t="s">
        <v>29</v>
      </c>
      <c r="L2" s="108" t="s">
        <v>30</v>
      </c>
      <c r="M2" s="108" t="s">
        <v>31</v>
      </c>
      <c r="N2" s="108" t="s">
        <v>32</v>
      </c>
      <c r="O2" s="108" t="s">
        <v>33</v>
      </c>
      <c r="P2" s="108" t="s">
        <v>34</v>
      </c>
      <c r="Q2" s="108" t="s">
        <v>35</v>
      </c>
      <c r="R2" s="108" t="s">
        <v>36</v>
      </c>
      <c r="S2" s="108" t="s">
        <v>37</v>
      </c>
      <c r="T2" s="108" t="s">
        <v>38</v>
      </c>
      <c r="U2" s="108" t="s">
        <v>39</v>
      </c>
      <c r="V2" s="25"/>
    </row>
    <row r="3" spans="1:70" s="201" customFormat="1" ht="64" customHeight="1" x14ac:dyDescent="0.35">
      <c r="A3" s="195"/>
      <c r="B3" s="202" t="s">
        <v>40</v>
      </c>
      <c r="C3" s="202" t="s">
        <v>41</v>
      </c>
      <c r="D3" s="202" t="s">
        <v>42</v>
      </c>
      <c r="E3" s="202" t="s">
        <v>43</v>
      </c>
      <c r="F3" s="202" t="s">
        <v>44</v>
      </c>
      <c r="G3" s="202" t="s">
        <v>45</v>
      </c>
      <c r="H3" s="203" t="s">
        <v>46</v>
      </c>
      <c r="I3" s="202" t="s">
        <v>47</v>
      </c>
      <c r="J3" s="202" t="s">
        <v>48</v>
      </c>
      <c r="K3" s="202" t="s">
        <v>49</v>
      </c>
      <c r="L3" s="204" t="s">
        <v>50</v>
      </c>
      <c r="M3" s="204" t="s">
        <v>51</v>
      </c>
      <c r="N3" s="204" t="s">
        <v>52</v>
      </c>
      <c r="O3" s="205" t="s">
        <v>53</v>
      </c>
      <c r="P3" s="204" t="s">
        <v>54</v>
      </c>
      <c r="Q3" s="205" t="s">
        <v>55</v>
      </c>
      <c r="R3" s="204" t="s">
        <v>56</v>
      </c>
      <c r="S3" s="205" t="s">
        <v>57</v>
      </c>
      <c r="T3" s="204" t="s">
        <v>58</v>
      </c>
      <c r="U3" s="205" t="s">
        <v>59</v>
      </c>
      <c r="V3" s="200"/>
    </row>
    <row r="4" spans="1:70" ht="64" customHeight="1" x14ac:dyDescent="0.35">
      <c r="B4" s="171" t="s">
        <v>60</v>
      </c>
      <c r="C4" s="171" t="s">
        <v>61</v>
      </c>
      <c r="D4" s="171" t="s">
        <v>62</v>
      </c>
      <c r="E4" s="171" t="s">
        <v>63</v>
      </c>
      <c r="F4" s="171" t="s">
        <v>64</v>
      </c>
      <c r="G4" s="171" t="s">
        <v>65</v>
      </c>
      <c r="H4" s="172" t="s">
        <v>66</v>
      </c>
      <c r="I4" s="171" t="s">
        <v>67</v>
      </c>
      <c r="J4" s="173" t="s">
        <v>67</v>
      </c>
      <c r="K4" s="171" t="s">
        <v>68</v>
      </c>
      <c r="L4" s="174" t="s">
        <v>69</v>
      </c>
      <c r="M4" s="174" t="s">
        <v>70</v>
      </c>
      <c r="N4" s="174" t="s">
        <v>71</v>
      </c>
      <c r="O4" s="174" t="s">
        <v>72</v>
      </c>
      <c r="P4" s="174" t="s">
        <v>73</v>
      </c>
      <c r="Q4" s="174" t="s">
        <v>74</v>
      </c>
      <c r="R4" s="174" t="s">
        <v>75</v>
      </c>
      <c r="S4" s="174" t="s">
        <v>76</v>
      </c>
      <c r="T4" s="174" t="s">
        <v>77</v>
      </c>
      <c r="U4" s="174" t="s">
        <v>78</v>
      </c>
      <c r="V4" s="25"/>
    </row>
    <row r="5" spans="1:70" s="201" customFormat="1" ht="17.25" customHeight="1" thickTop="1" x14ac:dyDescent="0.35">
      <c r="A5" s="206">
        <v>1</v>
      </c>
      <c r="B5" s="207" t="s">
        <v>79</v>
      </c>
      <c r="C5" s="207" t="s">
        <v>80</v>
      </c>
      <c r="D5" s="206" t="s">
        <v>81</v>
      </c>
      <c r="E5" s="208">
        <v>552</v>
      </c>
      <c r="F5" s="208">
        <v>6770</v>
      </c>
      <c r="G5" s="206" t="s">
        <v>82</v>
      </c>
      <c r="H5" s="209">
        <v>0.6</v>
      </c>
      <c r="I5" s="206"/>
      <c r="J5" s="206" t="s">
        <v>83</v>
      </c>
      <c r="K5" s="206" t="s">
        <v>84</v>
      </c>
      <c r="L5" s="210">
        <v>85</v>
      </c>
      <c r="M5" s="211">
        <f t="shared" ref="M5:M36" si="0">L5/E5</f>
        <v>0.1539855072463768</v>
      </c>
      <c r="N5" s="208">
        <v>710.5</v>
      </c>
      <c r="O5" s="212">
        <f t="shared" ref="O5:O36" si="1">N5/E5</f>
        <v>1.2871376811594204</v>
      </c>
      <c r="P5" s="208">
        <v>710.5</v>
      </c>
      <c r="Q5" s="212">
        <f t="shared" ref="Q5:Q36" si="2">P5/E5</f>
        <v>1.2871376811594204</v>
      </c>
      <c r="R5" s="208">
        <v>85</v>
      </c>
      <c r="S5" s="212">
        <f t="shared" ref="S5:S36" si="3">R5/E5</f>
        <v>0.1539855072463768</v>
      </c>
      <c r="T5" s="206">
        <v>550</v>
      </c>
      <c r="U5" s="212">
        <f t="shared" ref="U5:U36" si="4">T5/E5</f>
        <v>0.99637681159420288</v>
      </c>
      <c r="V5" s="200"/>
    </row>
    <row r="6" spans="1:70" ht="31" x14ac:dyDescent="0.35">
      <c r="A6" s="31">
        <v>2</v>
      </c>
      <c r="B6" s="154" t="s">
        <v>85</v>
      </c>
      <c r="C6" s="154" t="s">
        <v>86</v>
      </c>
      <c r="D6" s="31" t="s">
        <v>87</v>
      </c>
      <c r="E6" s="30">
        <v>26443</v>
      </c>
      <c r="F6" s="30">
        <v>3920</v>
      </c>
      <c r="G6" s="31" t="s">
        <v>88</v>
      </c>
      <c r="H6" s="112">
        <v>0.75</v>
      </c>
      <c r="I6" s="31"/>
      <c r="J6" s="31" t="s">
        <v>89</v>
      </c>
      <c r="K6" s="31" t="s">
        <v>90</v>
      </c>
      <c r="L6" s="30">
        <v>1918.66</v>
      </c>
      <c r="M6" s="113">
        <f t="shared" si="0"/>
        <v>7.2558333018190077E-2</v>
      </c>
      <c r="N6" s="30">
        <v>503</v>
      </c>
      <c r="O6" s="114">
        <f t="shared" si="1"/>
        <v>1.9022047422758388E-2</v>
      </c>
      <c r="P6" s="30">
        <v>503</v>
      </c>
      <c r="Q6" s="114">
        <f t="shared" si="2"/>
        <v>1.9022047422758388E-2</v>
      </c>
      <c r="R6" s="30">
        <v>950</v>
      </c>
      <c r="S6" s="114">
        <f t="shared" si="3"/>
        <v>3.5926332110577469E-2</v>
      </c>
      <c r="T6" s="31">
        <v>950</v>
      </c>
      <c r="U6" s="114">
        <f t="shared" si="4"/>
        <v>3.5926332110577469E-2</v>
      </c>
      <c r="V6" s="25"/>
    </row>
    <row r="7" spans="1:70" s="201" customFormat="1" ht="31" x14ac:dyDescent="0.35">
      <c r="A7" s="206">
        <v>3</v>
      </c>
      <c r="B7" s="207" t="s">
        <v>91</v>
      </c>
      <c r="C7" s="207" t="s">
        <v>92</v>
      </c>
      <c r="D7" s="206" t="s">
        <v>87</v>
      </c>
      <c r="E7" s="208">
        <v>437</v>
      </c>
      <c r="F7" s="208">
        <v>19050</v>
      </c>
      <c r="G7" s="206" t="s">
        <v>93</v>
      </c>
      <c r="H7" s="209">
        <v>0.3</v>
      </c>
      <c r="I7" s="206"/>
      <c r="J7" s="206" t="s">
        <v>94</v>
      </c>
      <c r="K7" s="206" t="s">
        <v>88</v>
      </c>
      <c r="L7" s="208">
        <v>170</v>
      </c>
      <c r="M7" s="211">
        <f t="shared" si="0"/>
        <v>0.38901601830663618</v>
      </c>
      <c r="N7" s="208">
        <v>6823</v>
      </c>
      <c r="O7" s="212">
        <f t="shared" si="1"/>
        <v>15.613272311212814</v>
      </c>
      <c r="P7" s="208">
        <v>6823</v>
      </c>
      <c r="Q7" s="212">
        <f t="shared" si="2"/>
        <v>15.613272311212814</v>
      </c>
      <c r="R7" s="210">
        <v>170</v>
      </c>
      <c r="S7" s="212">
        <f t="shared" si="3"/>
        <v>0.38901601830663618</v>
      </c>
      <c r="T7" s="208">
        <v>1000</v>
      </c>
      <c r="U7" s="212">
        <f t="shared" si="4"/>
        <v>2.2883295194508011</v>
      </c>
      <c r="V7" s="200"/>
    </row>
    <row r="8" spans="1:70" ht="31" x14ac:dyDescent="0.35">
      <c r="A8" s="31">
        <v>4</v>
      </c>
      <c r="B8" s="154" t="s">
        <v>95</v>
      </c>
      <c r="C8" s="154" t="s">
        <v>92</v>
      </c>
      <c r="D8" s="31" t="s">
        <v>87</v>
      </c>
      <c r="E8" s="30">
        <v>4738</v>
      </c>
      <c r="F8" s="30">
        <v>11590</v>
      </c>
      <c r="G8" s="31" t="s">
        <v>82</v>
      </c>
      <c r="H8" s="112">
        <v>0.6</v>
      </c>
      <c r="I8" s="31"/>
      <c r="J8" s="31" t="s">
        <v>83</v>
      </c>
      <c r="K8" s="31" t="s">
        <v>84</v>
      </c>
      <c r="L8" s="30">
        <v>881.71200000000022</v>
      </c>
      <c r="M8" s="113">
        <f t="shared" si="0"/>
        <v>0.18609371042634026</v>
      </c>
      <c r="N8" s="30">
        <v>1421</v>
      </c>
      <c r="O8" s="114">
        <f t="shared" si="1"/>
        <v>0.29991557619248627</v>
      </c>
      <c r="P8" s="30">
        <v>1421</v>
      </c>
      <c r="Q8" s="114">
        <f t="shared" si="2"/>
        <v>0.29991557619248627</v>
      </c>
      <c r="R8" s="30">
        <v>882</v>
      </c>
      <c r="S8" s="114">
        <f t="shared" si="3"/>
        <v>0.1861544955677501</v>
      </c>
      <c r="T8" s="30">
        <v>850</v>
      </c>
      <c r="U8" s="114">
        <f t="shared" si="4"/>
        <v>0.17940059096665259</v>
      </c>
    </row>
    <row r="9" spans="1:70" s="201" customFormat="1" ht="17.25" customHeight="1" x14ac:dyDescent="0.35">
      <c r="A9" s="206">
        <v>5</v>
      </c>
      <c r="B9" s="207" t="s">
        <v>96</v>
      </c>
      <c r="C9" s="207" t="s">
        <v>80</v>
      </c>
      <c r="D9" s="206" t="s">
        <v>87</v>
      </c>
      <c r="E9" s="208">
        <v>768</v>
      </c>
      <c r="F9" s="208">
        <v>5960</v>
      </c>
      <c r="G9" s="206" t="s">
        <v>82</v>
      </c>
      <c r="H9" s="209">
        <v>0.6</v>
      </c>
      <c r="I9" s="206"/>
      <c r="J9" s="206" t="s">
        <v>83</v>
      </c>
      <c r="K9" s="206" t="s">
        <v>84</v>
      </c>
      <c r="L9" s="208">
        <v>170</v>
      </c>
      <c r="M9" s="211">
        <f t="shared" si="0"/>
        <v>0.22135416666666666</v>
      </c>
      <c r="N9" s="208">
        <v>1421</v>
      </c>
      <c r="O9" s="212">
        <f t="shared" si="1"/>
        <v>1.8502604166666667</v>
      </c>
      <c r="P9" s="208">
        <v>1421</v>
      </c>
      <c r="Q9" s="212">
        <f t="shared" si="2"/>
        <v>1.8502604166666667</v>
      </c>
      <c r="R9" s="208">
        <v>170</v>
      </c>
      <c r="S9" s="212">
        <f t="shared" si="3"/>
        <v>0.22135416666666666</v>
      </c>
      <c r="T9" s="208">
        <v>550</v>
      </c>
      <c r="U9" s="212">
        <f t="shared" si="4"/>
        <v>0.71614583333333337</v>
      </c>
      <c r="V9" s="213"/>
    </row>
    <row r="10" spans="1:70" s="3" customFormat="1" ht="15.5" x14ac:dyDescent="0.35">
      <c r="A10" s="31">
        <v>6</v>
      </c>
      <c r="B10" s="154" t="s">
        <v>97</v>
      </c>
      <c r="C10" s="154" t="s">
        <v>92</v>
      </c>
      <c r="D10" s="31" t="s">
        <v>87</v>
      </c>
      <c r="E10" s="30">
        <v>351</v>
      </c>
      <c r="F10" s="30">
        <v>33410</v>
      </c>
      <c r="G10" s="31" t="s">
        <v>98</v>
      </c>
      <c r="H10" s="112">
        <v>0.15</v>
      </c>
      <c r="I10" s="31"/>
      <c r="J10" s="31" t="s">
        <v>94</v>
      </c>
      <c r="K10" s="31" t="s">
        <v>88</v>
      </c>
      <c r="L10" s="30">
        <v>170</v>
      </c>
      <c r="M10" s="113">
        <f t="shared" si="0"/>
        <v>0.48433048433048431</v>
      </c>
      <c r="N10" s="30">
        <v>6823</v>
      </c>
      <c r="O10" s="114">
        <f t="shared" si="1"/>
        <v>19.438746438746438</v>
      </c>
      <c r="P10" s="30">
        <v>6823</v>
      </c>
      <c r="Q10" s="114">
        <f t="shared" si="2"/>
        <v>19.438746438746438</v>
      </c>
      <c r="R10" s="138">
        <v>170</v>
      </c>
      <c r="S10" s="114">
        <f t="shared" si="3"/>
        <v>0.48433048433048431</v>
      </c>
      <c r="T10" s="30">
        <v>1000</v>
      </c>
      <c r="U10" s="114">
        <f t="shared" si="4"/>
        <v>2.8490028490028489</v>
      </c>
      <c r="V10" s="17"/>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row>
    <row r="11" spans="1:70" s="201" customFormat="1" ht="15.5" x14ac:dyDescent="0.35">
      <c r="A11" s="206">
        <v>7</v>
      </c>
      <c r="B11" s="207" t="s">
        <v>99</v>
      </c>
      <c r="C11" s="207" t="s">
        <v>100</v>
      </c>
      <c r="D11" s="206" t="s">
        <v>87</v>
      </c>
      <c r="E11" s="208">
        <v>18446</v>
      </c>
      <c r="F11" s="208">
        <v>60840</v>
      </c>
      <c r="G11" s="206" t="s">
        <v>101</v>
      </c>
      <c r="H11" s="209">
        <v>0</v>
      </c>
      <c r="I11" s="206"/>
      <c r="J11" s="206" t="s">
        <v>94</v>
      </c>
      <c r="K11" s="206" t="s">
        <v>88</v>
      </c>
      <c r="L11" s="208">
        <v>9591.92</v>
      </c>
      <c r="M11" s="211">
        <f t="shared" si="0"/>
        <v>0.52</v>
      </c>
      <c r="N11" s="208">
        <v>16823</v>
      </c>
      <c r="O11" s="212">
        <f t="shared" si="1"/>
        <v>0.9120134446492465</v>
      </c>
      <c r="P11" s="208">
        <v>2827.2000000000003</v>
      </c>
      <c r="Q11" s="212">
        <f t="shared" si="2"/>
        <v>0.15326900140951968</v>
      </c>
      <c r="R11" s="210">
        <v>9592</v>
      </c>
      <c r="S11" s="212">
        <f t="shared" si="3"/>
        <v>0.52000433698362791</v>
      </c>
      <c r="T11" s="208">
        <v>10000</v>
      </c>
      <c r="U11" s="212">
        <f t="shared" si="4"/>
        <v>0.5421229534858506</v>
      </c>
      <c r="V11" s="213"/>
    </row>
    <row r="12" spans="1:70" ht="15.5" x14ac:dyDescent="0.35">
      <c r="A12" s="31">
        <v>8</v>
      </c>
      <c r="B12" s="154" t="s">
        <v>102</v>
      </c>
      <c r="C12" s="154" t="s">
        <v>80</v>
      </c>
      <c r="D12" s="31" t="s">
        <v>87</v>
      </c>
      <c r="E12" s="30">
        <v>12837</v>
      </c>
      <c r="F12" s="30">
        <v>55720</v>
      </c>
      <c r="G12" s="31" t="s">
        <v>101</v>
      </c>
      <c r="H12" s="112">
        <v>0</v>
      </c>
      <c r="I12" s="31"/>
      <c r="J12" s="31" t="s">
        <v>94</v>
      </c>
      <c r="K12" s="31" t="s">
        <v>88</v>
      </c>
      <c r="L12" s="30">
        <v>3960.32</v>
      </c>
      <c r="M12" s="113">
        <f t="shared" si="0"/>
        <v>0.3085082184310976</v>
      </c>
      <c r="N12" s="30">
        <v>16823</v>
      </c>
      <c r="O12" s="114">
        <f t="shared" si="1"/>
        <v>1.3105086858300226</v>
      </c>
      <c r="P12" s="30">
        <v>16823</v>
      </c>
      <c r="Q12" s="114">
        <f t="shared" si="2"/>
        <v>1.3105086858300226</v>
      </c>
      <c r="R12" s="30">
        <v>3960</v>
      </c>
      <c r="S12" s="114">
        <f t="shared" si="3"/>
        <v>0.30848329048843187</v>
      </c>
      <c r="T12" s="30">
        <v>10000</v>
      </c>
      <c r="U12" s="114">
        <f t="shared" si="4"/>
        <v>0.77899820830412092</v>
      </c>
    </row>
    <row r="13" spans="1:70" s="201" customFormat="1" ht="31" x14ac:dyDescent="0.35">
      <c r="A13" s="206">
        <v>9</v>
      </c>
      <c r="B13" s="207" t="s">
        <v>103</v>
      </c>
      <c r="C13" s="207" t="s">
        <v>80</v>
      </c>
      <c r="D13" s="206" t="s">
        <v>87</v>
      </c>
      <c r="E13" s="208">
        <v>856</v>
      </c>
      <c r="F13" s="208">
        <v>5660</v>
      </c>
      <c r="G13" s="206" t="s">
        <v>82</v>
      </c>
      <c r="H13" s="209">
        <v>0.6</v>
      </c>
      <c r="I13" s="206"/>
      <c r="J13" s="206" t="s">
        <v>83</v>
      </c>
      <c r="K13" s="206" t="s">
        <v>84</v>
      </c>
      <c r="L13" s="208">
        <v>178.048</v>
      </c>
      <c r="M13" s="211">
        <f t="shared" si="0"/>
        <v>0.20799999999999999</v>
      </c>
      <c r="N13" s="208">
        <v>1421</v>
      </c>
      <c r="O13" s="212">
        <f t="shared" si="1"/>
        <v>1.6600467289719627</v>
      </c>
      <c r="P13" s="208">
        <v>1421</v>
      </c>
      <c r="Q13" s="212">
        <f t="shared" si="2"/>
        <v>1.6600467289719627</v>
      </c>
      <c r="R13" s="208">
        <v>178</v>
      </c>
      <c r="S13" s="212">
        <f t="shared" si="3"/>
        <v>0.20794392523364486</v>
      </c>
      <c r="T13" s="208">
        <v>550</v>
      </c>
      <c r="U13" s="212">
        <f t="shared" si="4"/>
        <v>0.64252336448598135</v>
      </c>
      <c r="V13" s="213"/>
    </row>
    <row r="14" spans="1:70" ht="15.5" x14ac:dyDescent="0.35">
      <c r="A14" s="31">
        <v>10</v>
      </c>
      <c r="B14" s="154" t="s">
        <v>104</v>
      </c>
      <c r="C14" s="154" t="s">
        <v>92</v>
      </c>
      <c r="D14" s="31" t="s">
        <v>87</v>
      </c>
      <c r="E14" s="30">
        <v>310</v>
      </c>
      <c r="F14" s="30">
        <v>31520</v>
      </c>
      <c r="G14" s="31" t="s">
        <v>98</v>
      </c>
      <c r="H14" s="112">
        <v>0.15</v>
      </c>
      <c r="I14" s="31"/>
      <c r="J14" s="31" t="s">
        <v>94</v>
      </c>
      <c r="K14" s="31" t="s">
        <v>88</v>
      </c>
      <c r="L14" s="30">
        <v>458.54666666666674</v>
      </c>
      <c r="M14" s="113">
        <f t="shared" si="0"/>
        <v>1.479182795698925</v>
      </c>
      <c r="N14" s="30">
        <v>6823</v>
      </c>
      <c r="O14" s="114">
        <f t="shared" si="1"/>
        <v>22.009677419354837</v>
      </c>
      <c r="P14" s="30">
        <v>6823</v>
      </c>
      <c r="Q14" s="114">
        <f t="shared" si="2"/>
        <v>22.009677419354837</v>
      </c>
      <c r="R14" s="30">
        <v>459</v>
      </c>
      <c r="S14" s="114">
        <f t="shared" si="3"/>
        <v>1.4806451612903226</v>
      </c>
      <c r="T14" s="30">
        <v>1000</v>
      </c>
      <c r="U14" s="114">
        <f t="shared" si="4"/>
        <v>3.225806451612903</v>
      </c>
    </row>
    <row r="15" spans="1:70" s="201" customFormat="1" ht="31" x14ac:dyDescent="0.35">
      <c r="A15" s="206">
        <v>11</v>
      </c>
      <c r="B15" s="207" t="s">
        <v>105</v>
      </c>
      <c r="C15" s="207" t="s">
        <v>86</v>
      </c>
      <c r="D15" s="206" t="s">
        <v>87</v>
      </c>
      <c r="E15" s="208">
        <v>5314</v>
      </c>
      <c r="F15" s="208">
        <v>27720</v>
      </c>
      <c r="G15" s="206" t="s">
        <v>98</v>
      </c>
      <c r="H15" s="209">
        <v>0.15</v>
      </c>
      <c r="I15" s="206"/>
      <c r="J15" s="206" t="s">
        <v>94</v>
      </c>
      <c r="K15" s="206" t="s">
        <v>88</v>
      </c>
      <c r="L15" s="208">
        <v>1039.6633333333334</v>
      </c>
      <c r="M15" s="211">
        <f t="shared" si="0"/>
        <v>0.19564609208380379</v>
      </c>
      <c r="N15" s="208">
        <v>16823</v>
      </c>
      <c r="O15" s="212">
        <f t="shared" si="1"/>
        <v>3.1657884832517875</v>
      </c>
      <c r="P15" s="208">
        <v>16823</v>
      </c>
      <c r="Q15" s="212">
        <f t="shared" si="2"/>
        <v>3.1657884832517875</v>
      </c>
      <c r="R15" s="208">
        <v>1040</v>
      </c>
      <c r="S15" s="212">
        <f t="shared" si="3"/>
        <v>0.19570944674444862</v>
      </c>
      <c r="T15" s="208">
        <v>10000</v>
      </c>
      <c r="U15" s="212">
        <f t="shared" si="4"/>
        <v>1.8818216033120061</v>
      </c>
      <c r="V15" s="213"/>
    </row>
    <row r="16" spans="1:70" ht="31" x14ac:dyDescent="0.35">
      <c r="A16" s="31">
        <v>12</v>
      </c>
      <c r="B16" s="154" t="s">
        <v>106</v>
      </c>
      <c r="C16" s="154" t="s">
        <v>100</v>
      </c>
      <c r="D16" s="31" t="s">
        <v>87</v>
      </c>
      <c r="E16" s="30">
        <v>71340</v>
      </c>
      <c r="F16" s="30">
        <v>2820</v>
      </c>
      <c r="G16" s="31" t="s">
        <v>88</v>
      </c>
      <c r="H16" s="112">
        <v>0.75</v>
      </c>
      <c r="I16" s="31"/>
      <c r="J16" s="31" t="s">
        <v>89</v>
      </c>
      <c r="K16" s="31" t="s">
        <v>90</v>
      </c>
      <c r="L16" s="30">
        <v>2178.67</v>
      </c>
      <c r="M16" s="113">
        <f t="shared" si="0"/>
        <v>3.0539248668348753E-2</v>
      </c>
      <c r="N16" s="30">
        <v>503</v>
      </c>
      <c r="O16" s="114">
        <f t="shared" si="1"/>
        <v>7.0507429212223159E-3</v>
      </c>
      <c r="P16" s="30">
        <v>503</v>
      </c>
      <c r="Q16" s="114">
        <f t="shared" si="2"/>
        <v>7.0507429212223159E-3</v>
      </c>
      <c r="R16" s="30">
        <v>1150</v>
      </c>
      <c r="S16" s="114">
        <f t="shared" si="3"/>
        <v>1.6119988786094757E-2</v>
      </c>
      <c r="T16" s="30">
        <v>1150</v>
      </c>
      <c r="U16" s="114">
        <f t="shared" si="4"/>
        <v>1.6119988786094757E-2</v>
      </c>
    </row>
    <row r="17" spans="1:22" s="201" customFormat="1" ht="15.5" x14ac:dyDescent="0.35">
      <c r="A17" s="206">
        <v>13</v>
      </c>
      <c r="B17" s="207" t="s">
        <v>107</v>
      </c>
      <c r="C17" s="207" t="s">
        <v>92</v>
      </c>
      <c r="D17" s="206" t="s">
        <v>87</v>
      </c>
      <c r="E17" s="208">
        <v>1074</v>
      </c>
      <c r="F17" s="208">
        <v>19490</v>
      </c>
      <c r="G17" s="206" t="s">
        <v>98</v>
      </c>
      <c r="H17" s="209">
        <v>0.15</v>
      </c>
      <c r="I17" s="206"/>
      <c r="J17" s="206" t="s">
        <v>94</v>
      </c>
      <c r="K17" s="206" t="s">
        <v>88</v>
      </c>
      <c r="L17" s="208">
        <v>474.70800000000003</v>
      </c>
      <c r="M17" s="211">
        <f t="shared" si="0"/>
        <v>0.442</v>
      </c>
      <c r="N17" s="208">
        <v>11823</v>
      </c>
      <c r="O17" s="212">
        <f t="shared" si="1"/>
        <v>11.008379888268156</v>
      </c>
      <c r="P17" s="208">
        <v>11823</v>
      </c>
      <c r="Q17" s="212">
        <f t="shared" si="2"/>
        <v>11.008379888268156</v>
      </c>
      <c r="R17" s="208">
        <v>475</v>
      </c>
      <c r="S17" s="212">
        <f t="shared" si="3"/>
        <v>0.44227188081936686</v>
      </c>
      <c r="T17" s="208">
        <v>5000</v>
      </c>
      <c r="U17" s="212">
        <f t="shared" si="4"/>
        <v>4.655493482309125</v>
      </c>
      <c r="V17" s="213"/>
    </row>
    <row r="18" spans="1:22" ht="31" x14ac:dyDescent="0.35">
      <c r="A18" s="31">
        <v>14</v>
      </c>
      <c r="B18" s="154" t="s">
        <v>108</v>
      </c>
      <c r="C18" s="154" t="s">
        <v>80</v>
      </c>
      <c r="D18" s="31" t="s">
        <v>87</v>
      </c>
      <c r="E18" s="30">
        <v>335</v>
      </c>
      <c r="F18" s="30">
        <v>7210</v>
      </c>
      <c r="G18" s="31" t="s">
        <v>82</v>
      </c>
      <c r="H18" s="112">
        <v>0.6</v>
      </c>
      <c r="I18" s="31"/>
      <c r="J18" s="31" t="s">
        <v>83</v>
      </c>
      <c r="K18" s="31" t="s">
        <v>84</v>
      </c>
      <c r="L18" s="30">
        <v>170</v>
      </c>
      <c r="M18" s="113">
        <f t="shared" si="0"/>
        <v>0.5074626865671642</v>
      </c>
      <c r="N18" s="30">
        <v>1421</v>
      </c>
      <c r="O18" s="114">
        <f t="shared" si="1"/>
        <v>4.2417910447761198</v>
      </c>
      <c r="P18" s="30">
        <v>1421</v>
      </c>
      <c r="Q18" s="114">
        <f t="shared" si="2"/>
        <v>4.2417910447761198</v>
      </c>
      <c r="R18" s="30">
        <v>170</v>
      </c>
      <c r="S18" s="114">
        <f t="shared" si="3"/>
        <v>0.5074626865671642</v>
      </c>
      <c r="T18" s="30">
        <v>550</v>
      </c>
      <c r="U18" s="114">
        <f t="shared" si="4"/>
        <v>1.6417910447761195</v>
      </c>
    </row>
    <row r="19" spans="1:22" s="201" customFormat="1" ht="31" x14ac:dyDescent="0.35">
      <c r="A19" s="206">
        <v>15</v>
      </c>
      <c r="B19" s="207" t="s">
        <v>109</v>
      </c>
      <c r="C19" s="207" t="s">
        <v>80</v>
      </c>
      <c r="D19" s="206" t="s">
        <v>87</v>
      </c>
      <c r="E19" s="208">
        <v>70782</v>
      </c>
      <c r="F19" s="208">
        <v>53890</v>
      </c>
      <c r="G19" s="206" t="s">
        <v>101</v>
      </c>
      <c r="H19" s="209">
        <v>0</v>
      </c>
      <c r="I19" s="206"/>
      <c r="J19" s="206" t="s">
        <v>94</v>
      </c>
      <c r="K19" s="206" t="s">
        <v>88</v>
      </c>
      <c r="L19" s="208">
        <v>27532.16</v>
      </c>
      <c r="M19" s="211">
        <f t="shared" si="0"/>
        <v>0.38897120736910512</v>
      </c>
      <c r="N19" s="208">
        <v>26823</v>
      </c>
      <c r="O19" s="212">
        <f t="shared" si="1"/>
        <v>0.37895227600237347</v>
      </c>
      <c r="P19" s="208">
        <v>26823</v>
      </c>
      <c r="Q19" s="212">
        <f t="shared" si="2"/>
        <v>0.37895227600237347</v>
      </c>
      <c r="R19" s="208">
        <v>27532</v>
      </c>
      <c r="S19" s="212">
        <f t="shared" si="3"/>
        <v>0.38896894690740585</v>
      </c>
      <c r="T19" s="208">
        <v>30000</v>
      </c>
      <c r="U19" s="212">
        <f t="shared" si="4"/>
        <v>0.42383656861914049</v>
      </c>
      <c r="V19" s="213"/>
    </row>
    <row r="20" spans="1:22" ht="15.5" x14ac:dyDescent="0.35">
      <c r="A20" s="31">
        <v>16</v>
      </c>
      <c r="B20" s="154" t="s">
        <v>110</v>
      </c>
      <c r="C20" s="154" t="s">
        <v>92</v>
      </c>
      <c r="D20" s="31" t="s">
        <v>87</v>
      </c>
      <c r="E20" s="30">
        <v>484</v>
      </c>
      <c r="F20" s="30">
        <v>6630</v>
      </c>
      <c r="G20" s="31" t="s">
        <v>82</v>
      </c>
      <c r="H20" s="112">
        <v>0.6</v>
      </c>
      <c r="I20" s="31"/>
      <c r="J20" s="31" t="s">
        <v>83</v>
      </c>
      <c r="K20" s="31" t="s">
        <v>84</v>
      </c>
      <c r="L20" s="30">
        <v>170</v>
      </c>
      <c r="M20" s="113">
        <f t="shared" si="0"/>
        <v>0.3512396694214876</v>
      </c>
      <c r="N20" s="30">
        <v>1421</v>
      </c>
      <c r="O20" s="114">
        <f t="shared" si="1"/>
        <v>2.9359504132231407</v>
      </c>
      <c r="P20" s="30">
        <v>1421</v>
      </c>
      <c r="Q20" s="114">
        <f t="shared" si="2"/>
        <v>2.9359504132231407</v>
      </c>
      <c r="R20" s="30">
        <v>170</v>
      </c>
      <c r="S20" s="114">
        <f t="shared" si="3"/>
        <v>0.3512396694214876</v>
      </c>
      <c r="T20" s="30">
        <v>550</v>
      </c>
      <c r="U20" s="114">
        <f t="shared" si="4"/>
        <v>1.1363636363636365</v>
      </c>
    </row>
    <row r="21" spans="1:22" s="201" customFormat="1" ht="15.5" x14ac:dyDescent="0.35">
      <c r="A21" s="206">
        <v>17</v>
      </c>
      <c r="B21" s="207" t="s">
        <v>111</v>
      </c>
      <c r="C21" s="207" t="s">
        <v>112</v>
      </c>
      <c r="D21" s="206" t="s">
        <v>87</v>
      </c>
      <c r="E21" s="208">
        <v>3435</v>
      </c>
      <c r="F21" s="208">
        <v>1400</v>
      </c>
      <c r="G21" s="206" t="s">
        <v>84</v>
      </c>
      <c r="H21" s="209">
        <v>0.85</v>
      </c>
      <c r="I21" s="206"/>
      <c r="J21" s="206" t="s">
        <v>89</v>
      </c>
      <c r="K21" s="206" t="s">
        <v>90</v>
      </c>
      <c r="L21" s="208">
        <v>173.98000000000002</v>
      </c>
      <c r="M21" s="211">
        <f t="shared" si="0"/>
        <v>5.0649199417758375E-2</v>
      </c>
      <c r="N21" s="208">
        <v>503</v>
      </c>
      <c r="O21" s="212">
        <f t="shared" si="1"/>
        <v>0.14643377001455604</v>
      </c>
      <c r="P21" s="208">
        <v>503</v>
      </c>
      <c r="Q21" s="212">
        <f t="shared" si="2"/>
        <v>0.14643377001455604</v>
      </c>
      <c r="R21" s="208">
        <v>550</v>
      </c>
      <c r="S21" s="212">
        <f t="shared" si="3"/>
        <v>0.16011644832605532</v>
      </c>
      <c r="T21" s="208">
        <v>550</v>
      </c>
      <c r="U21" s="212">
        <f t="shared" si="4"/>
        <v>0.16011644832605532</v>
      </c>
      <c r="V21" s="213"/>
    </row>
    <row r="22" spans="1:22" ht="15.5" x14ac:dyDescent="0.35">
      <c r="A22" s="31">
        <v>18</v>
      </c>
      <c r="B22" s="154" t="s">
        <v>113</v>
      </c>
      <c r="C22" s="154" t="s">
        <v>92</v>
      </c>
      <c r="D22" s="31" t="s">
        <v>87</v>
      </c>
      <c r="E22" s="30">
        <v>97</v>
      </c>
      <c r="F22" s="30">
        <v>3490</v>
      </c>
      <c r="G22" s="31" t="s">
        <v>88</v>
      </c>
      <c r="H22" s="112">
        <v>0.75</v>
      </c>
      <c r="I22" s="31"/>
      <c r="J22" s="31" t="s">
        <v>89</v>
      </c>
      <c r="K22" s="31" t="s">
        <v>90</v>
      </c>
      <c r="L22" s="30">
        <v>170</v>
      </c>
      <c r="M22" s="113">
        <f t="shared" si="0"/>
        <v>1.7525773195876289</v>
      </c>
      <c r="N22" s="30">
        <v>503</v>
      </c>
      <c r="O22" s="114">
        <f t="shared" si="1"/>
        <v>5.1855670103092786</v>
      </c>
      <c r="P22" s="30">
        <v>503</v>
      </c>
      <c r="Q22" s="114">
        <f t="shared" si="2"/>
        <v>5.1855670103092786</v>
      </c>
      <c r="R22" s="30">
        <v>350</v>
      </c>
      <c r="S22" s="114">
        <f t="shared" si="3"/>
        <v>3.6082474226804124</v>
      </c>
      <c r="T22" s="30">
        <v>350</v>
      </c>
      <c r="U22" s="114">
        <f t="shared" si="4"/>
        <v>3.6082474226804124</v>
      </c>
    </row>
    <row r="23" spans="1:22" s="201" customFormat="1" ht="15.5" x14ac:dyDescent="0.35">
      <c r="A23" s="206">
        <v>19</v>
      </c>
      <c r="B23" s="207" t="s">
        <v>114</v>
      </c>
      <c r="C23" s="207" t="s">
        <v>112</v>
      </c>
      <c r="D23" s="206" t="s">
        <v>87</v>
      </c>
      <c r="E23" s="208">
        <v>10310</v>
      </c>
      <c r="F23" s="208">
        <v>7430</v>
      </c>
      <c r="G23" s="206" t="s">
        <v>82</v>
      </c>
      <c r="H23" s="209">
        <v>0.6</v>
      </c>
      <c r="I23" s="206"/>
      <c r="J23" s="206" t="s">
        <v>83</v>
      </c>
      <c r="K23" s="206" t="s">
        <v>84</v>
      </c>
      <c r="L23" s="208">
        <v>2144.48</v>
      </c>
      <c r="M23" s="211">
        <f t="shared" si="0"/>
        <v>0.20799999999999999</v>
      </c>
      <c r="N23" s="208">
        <v>1421</v>
      </c>
      <c r="O23" s="212">
        <f t="shared" si="1"/>
        <v>0.13782735208535402</v>
      </c>
      <c r="P23" s="208">
        <v>1421</v>
      </c>
      <c r="Q23" s="212">
        <f t="shared" si="2"/>
        <v>0.13782735208535402</v>
      </c>
      <c r="R23" s="208">
        <v>2144</v>
      </c>
      <c r="S23" s="212">
        <f t="shared" si="3"/>
        <v>0.20795344325897186</v>
      </c>
      <c r="T23" s="208">
        <v>1150</v>
      </c>
      <c r="U23" s="212">
        <f t="shared" si="4"/>
        <v>0.11154219204655674</v>
      </c>
      <c r="V23" s="213"/>
    </row>
    <row r="24" spans="1:22" ht="15.5" x14ac:dyDescent="0.35">
      <c r="A24" s="31">
        <v>20</v>
      </c>
      <c r="B24" s="154" t="s">
        <v>115</v>
      </c>
      <c r="C24" s="154" t="s">
        <v>92</v>
      </c>
      <c r="D24" s="31" t="s">
        <v>87</v>
      </c>
      <c r="E24" s="30">
        <v>3181</v>
      </c>
      <c r="F24" s="30">
        <v>8140</v>
      </c>
      <c r="G24" s="31" t="s">
        <v>82</v>
      </c>
      <c r="H24" s="112">
        <v>0.6</v>
      </c>
      <c r="I24" s="31"/>
      <c r="J24" s="31" t="s">
        <v>83</v>
      </c>
      <c r="K24" s="31" t="s">
        <v>84</v>
      </c>
      <c r="L24" s="30">
        <v>661.64800000000014</v>
      </c>
      <c r="M24" s="113">
        <f t="shared" si="0"/>
        <v>0.20800000000000005</v>
      </c>
      <c r="N24" s="30">
        <v>1421</v>
      </c>
      <c r="O24" s="114">
        <f t="shared" si="1"/>
        <v>0.44671486953788114</v>
      </c>
      <c r="P24" s="30">
        <v>1421</v>
      </c>
      <c r="Q24" s="114">
        <f t="shared" si="2"/>
        <v>0.44671486953788114</v>
      </c>
      <c r="R24" s="30">
        <v>662</v>
      </c>
      <c r="S24" s="114">
        <f t="shared" si="3"/>
        <v>0.20811065702609241</v>
      </c>
      <c r="T24" s="30">
        <v>850</v>
      </c>
      <c r="U24" s="114">
        <f t="shared" si="4"/>
        <v>0.26721156868909146</v>
      </c>
    </row>
    <row r="25" spans="1:22" s="201" customFormat="1" ht="31" x14ac:dyDescent="0.35">
      <c r="A25" s="206">
        <v>21</v>
      </c>
      <c r="B25" s="207" t="s">
        <v>116</v>
      </c>
      <c r="C25" s="207" t="s">
        <v>100</v>
      </c>
      <c r="D25" s="206" t="s">
        <v>87</v>
      </c>
      <c r="E25" s="208">
        <v>815</v>
      </c>
      <c r="F25" s="208">
        <v>31410</v>
      </c>
      <c r="G25" s="206" t="s">
        <v>98</v>
      </c>
      <c r="H25" s="209">
        <v>0.15</v>
      </c>
      <c r="I25" s="206"/>
      <c r="J25" s="206" t="s">
        <v>94</v>
      </c>
      <c r="K25" s="206" t="s">
        <v>88</v>
      </c>
      <c r="L25" s="208">
        <v>360.23</v>
      </c>
      <c r="M25" s="211">
        <f t="shared" si="0"/>
        <v>0.442</v>
      </c>
      <c r="N25" s="208">
        <v>6823</v>
      </c>
      <c r="O25" s="212">
        <f t="shared" si="1"/>
        <v>8.3717791411042946</v>
      </c>
      <c r="P25" s="208">
        <v>6823</v>
      </c>
      <c r="Q25" s="212">
        <f t="shared" si="2"/>
        <v>8.3717791411042946</v>
      </c>
      <c r="R25" s="208">
        <v>360</v>
      </c>
      <c r="S25" s="212">
        <f t="shared" si="3"/>
        <v>0.44171779141104295</v>
      </c>
      <c r="T25" s="208">
        <v>1000</v>
      </c>
      <c r="U25" s="212">
        <f t="shared" si="4"/>
        <v>1.2269938650306749</v>
      </c>
      <c r="V25" s="213"/>
    </row>
    <row r="26" spans="1:22" ht="15.5" x14ac:dyDescent="0.35">
      <c r="A26" s="31">
        <v>22</v>
      </c>
      <c r="B26" s="154" t="s">
        <v>117</v>
      </c>
      <c r="C26" s="154" t="s">
        <v>112</v>
      </c>
      <c r="D26" s="31" t="s">
        <v>87</v>
      </c>
      <c r="E26" s="30">
        <v>3023</v>
      </c>
      <c r="F26" s="30">
        <v>850</v>
      </c>
      <c r="G26" s="31" t="s">
        <v>90</v>
      </c>
      <c r="H26" s="112">
        <v>0.92500000000000004</v>
      </c>
      <c r="I26" s="31"/>
      <c r="J26" s="31" t="s">
        <v>118</v>
      </c>
      <c r="K26" s="31" t="s">
        <v>119</v>
      </c>
      <c r="L26" s="30">
        <v>170</v>
      </c>
      <c r="M26" s="113">
        <f t="shared" si="0"/>
        <v>5.6235527621567978E-2</v>
      </c>
      <c r="N26" s="30">
        <v>174</v>
      </c>
      <c r="O26" s="114">
        <f t="shared" si="1"/>
        <v>5.7558716506781342E-2</v>
      </c>
      <c r="P26" s="30">
        <v>174</v>
      </c>
      <c r="Q26" s="114">
        <f t="shared" si="2"/>
        <v>5.7558716506781342E-2</v>
      </c>
      <c r="R26" s="138">
        <v>250</v>
      </c>
      <c r="S26" s="114">
        <f t="shared" si="3"/>
        <v>8.2699305325835262E-2</v>
      </c>
      <c r="T26" s="30">
        <v>250</v>
      </c>
      <c r="U26" s="114">
        <f t="shared" si="4"/>
        <v>8.2699305325835262E-2</v>
      </c>
    </row>
    <row r="27" spans="1:22" s="201" customFormat="1" ht="15.5" x14ac:dyDescent="0.35">
      <c r="A27" s="206">
        <v>23</v>
      </c>
      <c r="B27" s="207" t="s">
        <v>120</v>
      </c>
      <c r="C27" s="207" t="s">
        <v>112</v>
      </c>
      <c r="D27" s="206" t="s">
        <v>87</v>
      </c>
      <c r="E27" s="208">
        <v>15023</v>
      </c>
      <c r="F27" s="208">
        <v>240</v>
      </c>
      <c r="G27" s="206" t="s">
        <v>119</v>
      </c>
      <c r="H27" s="209">
        <v>1</v>
      </c>
      <c r="I27" s="206"/>
      <c r="J27" s="206" t="s">
        <v>118</v>
      </c>
      <c r="K27" s="206" t="s">
        <v>119</v>
      </c>
      <c r="L27" s="208">
        <v>170</v>
      </c>
      <c r="M27" s="211">
        <f t="shared" si="0"/>
        <v>1.1315982160686947E-2</v>
      </c>
      <c r="N27" s="208">
        <v>174</v>
      </c>
      <c r="O27" s="212">
        <f t="shared" si="1"/>
        <v>1.1582240564467817E-2</v>
      </c>
      <c r="P27" s="208">
        <v>174</v>
      </c>
      <c r="Q27" s="212">
        <f t="shared" si="2"/>
        <v>1.1582240564467817E-2</v>
      </c>
      <c r="R27" s="210">
        <v>350</v>
      </c>
      <c r="S27" s="212">
        <f t="shared" si="3"/>
        <v>2.3297610330826068E-2</v>
      </c>
      <c r="T27" s="208">
        <v>350</v>
      </c>
      <c r="U27" s="212">
        <f t="shared" si="4"/>
        <v>2.3297610330826068E-2</v>
      </c>
      <c r="V27" s="213"/>
    </row>
    <row r="28" spans="1:22" ht="31" x14ac:dyDescent="0.35">
      <c r="A28" s="31">
        <v>24</v>
      </c>
      <c r="B28" s="154" t="s">
        <v>121</v>
      </c>
      <c r="C28" s="154" t="s">
        <v>100</v>
      </c>
      <c r="D28" s="31" t="s">
        <v>87</v>
      </c>
      <c r="E28" s="30">
        <v>2239</v>
      </c>
      <c r="F28" s="30">
        <v>1690</v>
      </c>
      <c r="G28" s="31" t="s">
        <v>84</v>
      </c>
      <c r="H28" s="112">
        <v>0.85</v>
      </c>
      <c r="I28" s="31"/>
      <c r="J28" s="31" t="s">
        <v>89</v>
      </c>
      <c r="K28" s="31" t="s">
        <v>90</v>
      </c>
      <c r="L28" s="30">
        <v>418.39999999999992</v>
      </c>
      <c r="M28" s="113">
        <f t="shared" si="0"/>
        <v>0.18686913800803925</v>
      </c>
      <c r="N28" s="30">
        <v>503</v>
      </c>
      <c r="O28" s="114">
        <f t="shared" si="1"/>
        <v>0.22465386333184456</v>
      </c>
      <c r="P28" s="30">
        <v>503</v>
      </c>
      <c r="Q28" s="114">
        <f t="shared" si="2"/>
        <v>0.22465386333184456</v>
      </c>
      <c r="R28" s="30">
        <v>550</v>
      </c>
      <c r="S28" s="114">
        <f t="shared" si="3"/>
        <v>0.24564537740062528</v>
      </c>
      <c r="T28" s="30">
        <v>550</v>
      </c>
      <c r="U28" s="114">
        <f t="shared" si="4"/>
        <v>0.24564537740062528</v>
      </c>
    </row>
    <row r="29" spans="1:22" s="201" customFormat="1" ht="31" x14ac:dyDescent="0.35">
      <c r="A29" s="206">
        <v>25</v>
      </c>
      <c r="B29" s="207" t="s">
        <v>122</v>
      </c>
      <c r="C29" s="207" t="s">
        <v>112</v>
      </c>
      <c r="D29" s="206" t="s">
        <v>87</v>
      </c>
      <c r="E29" s="208">
        <v>6806</v>
      </c>
      <c r="F29" s="208">
        <v>1640</v>
      </c>
      <c r="G29" s="206" t="s">
        <v>84</v>
      </c>
      <c r="H29" s="209">
        <v>0.85</v>
      </c>
      <c r="I29" s="206"/>
      <c r="J29" s="206" t="s">
        <v>89</v>
      </c>
      <c r="K29" s="206" t="s">
        <v>90</v>
      </c>
      <c r="L29" s="208">
        <v>530.86799999999994</v>
      </c>
      <c r="M29" s="211">
        <f t="shared" si="0"/>
        <v>7.7999999999999986E-2</v>
      </c>
      <c r="N29" s="208">
        <v>503</v>
      </c>
      <c r="O29" s="212">
        <f t="shared" si="1"/>
        <v>7.3905377607992942E-2</v>
      </c>
      <c r="P29" s="208">
        <v>503</v>
      </c>
      <c r="Q29" s="212">
        <f t="shared" si="2"/>
        <v>7.3905377607992942E-2</v>
      </c>
      <c r="R29" s="208">
        <v>750</v>
      </c>
      <c r="S29" s="212">
        <f t="shared" si="3"/>
        <v>0.11019688510138113</v>
      </c>
      <c r="T29" s="208">
        <v>750</v>
      </c>
      <c r="U29" s="212">
        <f t="shared" si="4"/>
        <v>0.11019688510138113</v>
      </c>
      <c r="V29" s="213"/>
    </row>
    <row r="30" spans="1:22" ht="15.5" x14ac:dyDescent="0.35">
      <c r="A30" s="31">
        <v>26</v>
      </c>
      <c r="B30" s="154" t="s">
        <v>123</v>
      </c>
      <c r="C30" s="154" t="s">
        <v>92</v>
      </c>
      <c r="D30" s="31" t="s">
        <v>87</v>
      </c>
      <c r="E30" s="30">
        <v>73623</v>
      </c>
      <c r="F30" s="30">
        <v>52960</v>
      </c>
      <c r="G30" s="31" t="s">
        <v>101</v>
      </c>
      <c r="H30" s="112">
        <v>0</v>
      </c>
      <c r="I30" s="31"/>
      <c r="J30" s="31" t="s">
        <v>94</v>
      </c>
      <c r="K30" s="31" t="s">
        <v>88</v>
      </c>
      <c r="L30" s="30">
        <v>27927.439999999999</v>
      </c>
      <c r="M30" s="113">
        <f t="shared" si="0"/>
        <v>0.37933037230213384</v>
      </c>
      <c r="N30" s="30">
        <v>26823</v>
      </c>
      <c r="O30" s="114">
        <f t="shared" si="1"/>
        <v>0.36432908194450103</v>
      </c>
      <c r="P30" s="30">
        <v>58345.235000000001</v>
      </c>
      <c r="Q30" s="114">
        <f t="shared" si="2"/>
        <v>0.79248651915841517</v>
      </c>
      <c r="R30" s="30">
        <v>27927</v>
      </c>
      <c r="S30" s="114">
        <f t="shared" si="3"/>
        <v>0.37932439590888717</v>
      </c>
      <c r="T30" s="30">
        <v>30000</v>
      </c>
      <c r="U30" s="114">
        <f t="shared" si="4"/>
        <v>0.40748135772788396</v>
      </c>
    </row>
    <row r="31" spans="1:22" s="201" customFormat="1" ht="62" x14ac:dyDescent="0.35">
      <c r="A31" s="206">
        <v>27</v>
      </c>
      <c r="B31" s="207" t="s">
        <v>124</v>
      </c>
      <c r="C31" s="207" t="s">
        <v>112</v>
      </c>
      <c r="D31" s="206" t="s">
        <v>87</v>
      </c>
      <c r="E31" s="208">
        <v>8488</v>
      </c>
      <c r="F31" s="208">
        <v>480</v>
      </c>
      <c r="G31" s="206" t="s">
        <v>119</v>
      </c>
      <c r="H31" s="209">
        <v>1</v>
      </c>
      <c r="I31" s="206"/>
      <c r="J31" s="206" t="s">
        <v>118</v>
      </c>
      <c r="K31" s="206" t="s">
        <v>119</v>
      </c>
      <c r="L31" s="208">
        <v>170</v>
      </c>
      <c r="M31" s="211">
        <f t="shared" si="0"/>
        <v>2.002827521206409E-2</v>
      </c>
      <c r="N31" s="208">
        <v>174</v>
      </c>
      <c r="O31" s="212">
        <f t="shared" si="1"/>
        <v>2.0499528746465597E-2</v>
      </c>
      <c r="P31" s="208">
        <v>174</v>
      </c>
      <c r="Q31" s="212">
        <f t="shared" si="2"/>
        <v>2.0499528746465597E-2</v>
      </c>
      <c r="R31" s="210">
        <v>350</v>
      </c>
      <c r="S31" s="212">
        <f t="shared" si="3"/>
        <v>4.1234684260131951E-2</v>
      </c>
      <c r="T31" s="208">
        <v>350</v>
      </c>
      <c r="U31" s="212">
        <f t="shared" si="4"/>
        <v>4.1234684260131951E-2</v>
      </c>
      <c r="V31" s="213"/>
    </row>
    <row r="32" spans="1:22" ht="15.5" x14ac:dyDescent="0.35">
      <c r="A32" s="31">
        <v>28</v>
      </c>
      <c r="B32" s="154" t="s">
        <v>125</v>
      </c>
      <c r="C32" s="154" t="s">
        <v>112</v>
      </c>
      <c r="D32" s="31" t="s">
        <v>87</v>
      </c>
      <c r="E32" s="30">
        <v>12772</v>
      </c>
      <c r="F32" s="30">
        <v>690</v>
      </c>
      <c r="G32" s="31" t="s">
        <v>119</v>
      </c>
      <c r="H32" s="112">
        <v>1</v>
      </c>
      <c r="I32" s="31"/>
      <c r="J32" s="31" t="s">
        <v>118</v>
      </c>
      <c r="K32" s="31" t="s">
        <v>119</v>
      </c>
      <c r="L32" s="30">
        <v>364.18666666666678</v>
      </c>
      <c r="M32" s="113">
        <f t="shared" si="0"/>
        <v>2.851445871176533E-2</v>
      </c>
      <c r="N32" s="30">
        <v>174</v>
      </c>
      <c r="O32" s="114">
        <f t="shared" si="1"/>
        <v>1.3623551518947698E-2</v>
      </c>
      <c r="P32" s="30">
        <v>174</v>
      </c>
      <c r="Q32" s="114">
        <f t="shared" si="2"/>
        <v>1.3623551518947698E-2</v>
      </c>
      <c r="R32" s="30">
        <v>350</v>
      </c>
      <c r="S32" s="114">
        <f t="shared" si="3"/>
        <v>2.7403695584090199E-2</v>
      </c>
      <c r="T32" s="30">
        <v>350</v>
      </c>
      <c r="U32" s="114">
        <f t="shared" si="4"/>
        <v>2.7403695584090199E-2</v>
      </c>
    </row>
    <row r="33" spans="1:22" s="201" customFormat="1" ht="15.5" x14ac:dyDescent="0.35">
      <c r="A33" s="206">
        <v>29</v>
      </c>
      <c r="B33" s="207" t="s">
        <v>126</v>
      </c>
      <c r="C33" s="207" t="s">
        <v>92</v>
      </c>
      <c r="D33" s="206" t="s">
        <v>87</v>
      </c>
      <c r="E33" s="208">
        <v>26172</v>
      </c>
      <c r="F33" s="208">
        <v>15360</v>
      </c>
      <c r="G33" s="206" t="s">
        <v>93</v>
      </c>
      <c r="H33" s="209">
        <v>0.3</v>
      </c>
      <c r="I33" s="206"/>
      <c r="J33" s="206" t="s">
        <v>94</v>
      </c>
      <c r="K33" s="206" t="s">
        <v>88</v>
      </c>
      <c r="L33" s="208">
        <v>6346.956000000001</v>
      </c>
      <c r="M33" s="211">
        <f t="shared" si="0"/>
        <v>0.24250939935809265</v>
      </c>
      <c r="N33" s="208">
        <v>21823</v>
      </c>
      <c r="O33" s="212">
        <f t="shared" si="1"/>
        <v>0.83383004737887823</v>
      </c>
      <c r="P33" s="208">
        <v>21823</v>
      </c>
      <c r="Q33" s="212">
        <f t="shared" si="2"/>
        <v>0.83383004737887823</v>
      </c>
      <c r="R33" s="208">
        <v>6347</v>
      </c>
      <c r="S33" s="212">
        <f t="shared" si="3"/>
        <v>0.24251108054409293</v>
      </c>
      <c r="T33" s="208">
        <v>20000</v>
      </c>
      <c r="U33" s="212">
        <f t="shared" si="4"/>
        <v>0.76417545468439552</v>
      </c>
      <c r="V33" s="213"/>
    </row>
    <row r="34" spans="1:22" ht="15.5" x14ac:dyDescent="0.35">
      <c r="A34" s="31">
        <v>30</v>
      </c>
      <c r="B34" s="154" t="s">
        <v>127</v>
      </c>
      <c r="C34" s="154" t="s">
        <v>92</v>
      </c>
      <c r="D34" s="31" t="s">
        <v>87</v>
      </c>
      <c r="E34" s="30">
        <v>132</v>
      </c>
      <c r="F34" s="30">
        <v>6500</v>
      </c>
      <c r="G34" s="31" t="s">
        <v>82</v>
      </c>
      <c r="H34" s="112">
        <v>0.6</v>
      </c>
      <c r="I34" s="31"/>
      <c r="J34" s="31" t="s">
        <v>83</v>
      </c>
      <c r="K34" s="31" t="s">
        <v>128</v>
      </c>
      <c r="L34" s="30">
        <v>170</v>
      </c>
      <c r="M34" s="113">
        <f t="shared" si="0"/>
        <v>1.2878787878787878</v>
      </c>
      <c r="N34" s="30">
        <v>1421</v>
      </c>
      <c r="O34" s="114">
        <f t="shared" si="1"/>
        <v>10.765151515151516</v>
      </c>
      <c r="P34" s="30">
        <v>1421</v>
      </c>
      <c r="Q34" s="114">
        <f t="shared" si="2"/>
        <v>10.765151515151516</v>
      </c>
      <c r="R34" s="30">
        <v>170</v>
      </c>
      <c r="S34" s="114">
        <f t="shared" si="3"/>
        <v>1.2878787878787878</v>
      </c>
      <c r="T34" s="30">
        <v>550</v>
      </c>
      <c r="U34" s="114">
        <f t="shared" si="4"/>
        <v>4.166666666666667</v>
      </c>
    </row>
    <row r="35" spans="1:22" s="201" customFormat="1" ht="77.5" x14ac:dyDescent="0.35">
      <c r="A35" s="206">
        <v>31</v>
      </c>
      <c r="B35" s="207" t="s">
        <v>129</v>
      </c>
      <c r="C35" s="207" t="s">
        <v>112</v>
      </c>
      <c r="D35" s="206" t="s">
        <v>87</v>
      </c>
      <c r="E35" s="208">
        <v>72832</v>
      </c>
      <c r="F35" s="208">
        <v>610</v>
      </c>
      <c r="G35" s="206" t="s">
        <v>84</v>
      </c>
      <c r="H35" s="209">
        <v>0.85</v>
      </c>
      <c r="I35" s="206"/>
      <c r="J35" s="206" t="s">
        <v>118</v>
      </c>
      <c r="K35" s="206" t="s">
        <v>119</v>
      </c>
      <c r="L35" s="208">
        <v>170</v>
      </c>
      <c r="M35" s="211">
        <f t="shared" si="0"/>
        <v>2.3341388400702988E-3</v>
      </c>
      <c r="N35" s="208">
        <v>174</v>
      </c>
      <c r="O35" s="212">
        <f t="shared" si="1"/>
        <v>2.3890597539543059E-3</v>
      </c>
      <c r="P35" s="208">
        <v>174</v>
      </c>
      <c r="Q35" s="212">
        <f t="shared" si="2"/>
        <v>2.3890597539543059E-3</v>
      </c>
      <c r="R35" s="208">
        <v>550</v>
      </c>
      <c r="S35" s="212">
        <f t="shared" si="3"/>
        <v>7.5516256590509668E-3</v>
      </c>
      <c r="T35" s="208">
        <v>550</v>
      </c>
      <c r="U35" s="212">
        <f t="shared" si="4"/>
        <v>7.5516256590509668E-3</v>
      </c>
      <c r="V35" s="213"/>
    </row>
    <row r="36" spans="1:22" ht="31" x14ac:dyDescent="0.35">
      <c r="A36" s="31">
        <v>32</v>
      </c>
      <c r="B36" s="154" t="s">
        <v>130</v>
      </c>
      <c r="C36" s="154" t="s">
        <v>112</v>
      </c>
      <c r="D36" s="31" t="s">
        <v>87</v>
      </c>
      <c r="E36" s="30">
        <v>9697</v>
      </c>
      <c r="F36" s="30">
        <v>2290</v>
      </c>
      <c r="G36" s="31" t="s">
        <v>119</v>
      </c>
      <c r="H36" s="112">
        <v>1</v>
      </c>
      <c r="I36" s="31"/>
      <c r="J36" s="31" t="s">
        <v>89</v>
      </c>
      <c r="K36" s="31" t="s">
        <v>90</v>
      </c>
      <c r="L36" s="30">
        <v>320.26800000000003</v>
      </c>
      <c r="M36" s="113">
        <f t="shared" si="0"/>
        <v>3.302753428895535E-2</v>
      </c>
      <c r="N36" s="30">
        <v>503</v>
      </c>
      <c r="O36" s="114">
        <f t="shared" si="1"/>
        <v>5.1871712900897184E-2</v>
      </c>
      <c r="P36" s="30">
        <v>503</v>
      </c>
      <c r="Q36" s="114">
        <f t="shared" si="2"/>
        <v>5.1871712900897184E-2</v>
      </c>
      <c r="R36" s="30">
        <v>750</v>
      </c>
      <c r="S36" s="114">
        <f t="shared" si="3"/>
        <v>7.7343508301536551E-2</v>
      </c>
      <c r="T36" s="30">
        <v>750</v>
      </c>
      <c r="U36" s="114">
        <f t="shared" si="4"/>
        <v>7.7343508301536551E-2</v>
      </c>
    </row>
    <row r="37" spans="1:22" s="201" customFormat="1" ht="31" x14ac:dyDescent="0.35">
      <c r="A37" s="206">
        <v>33</v>
      </c>
      <c r="B37" s="207" t="s">
        <v>131</v>
      </c>
      <c r="C37" s="207" t="s">
        <v>100</v>
      </c>
      <c r="D37" s="206" t="s">
        <v>87</v>
      </c>
      <c r="E37" s="208">
        <v>915</v>
      </c>
      <c r="F37" s="208">
        <v>16860</v>
      </c>
      <c r="G37" s="206" t="s">
        <v>93</v>
      </c>
      <c r="H37" s="209">
        <v>0.3</v>
      </c>
      <c r="I37" s="206"/>
      <c r="J37" s="206" t="s">
        <v>94</v>
      </c>
      <c r="K37" s="206" t="s">
        <v>88</v>
      </c>
      <c r="L37" s="208">
        <v>197.68666666666667</v>
      </c>
      <c r="M37" s="211">
        <f t="shared" ref="M37:M68" si="5">L37/E37</f>
        <v>0.21605100182149362</v>
      </c>
      <c r="N37" s="208">
        <v>6823</v>
      </c>
      <c r="O37" s="212">
        <f t="shared" ref="O37:O68" si="6">N37/E37</f>
        <v>7.4568306010928964</v>
      </c>
      <c r="P37" s="208">
        <v>6823</v>
      </c>
      <c r="Q37" s="212">
        <f t="shared" ref="Q37:Q68" si="7">P37/E37</f>
        <v>7.4568306010928964</v>
      </c>
      <c r="R37" s="208">
        <v>198</v>
      </c>
      <c r="S37" s="212">
        <f t="shared" ref="S37:S68" si="8">R37/E37</f>
        <v>0.21639344262295082</v>
      </c>
      <c r="T37" s="208">
        <v>1000</v>
      </c>
      <c r="U37" s="212">
        <f t="shared" ref="U37:U68" si="9">T37/E37</f>
        <v>1.0928961748633881</v>
      </c>
      <c r="V37" s="213"/>
    </row>
    <row r="38" spans="1:22" ht="15.5" x14ac:dyDescent="0.35">
      <c r="A38" s="31">
        <v>34</v>
      </c>
      <c r="B38" s="154" t="s">
        <v>132</v>
      </c>
      <c r="C38" s="154" t="s">
        <v>92</v>
      </c>
      <c r="D38" s="31" t="s">
        <v>87</v>
      </c>
      <c r="E38" s="30">
        <v>11705</v>
      </c>
      <c r="F38" s="30">
        <v>12920</v>
      </c>
      <c r="G38" s="31" t="s">
        <v>133</v>
      </c>
      <c r="H38" s="112">
        <v>0.45</v>
      </c>
      <c r="I38" s="31"/>
      <c r="J38" s="31" t="s">
        <v>83</v>
      </c>
      <c r="K38" s="31" t="s">
        <v>84</v>
      </c>
      <c r="L38" s="30">
        <v>1921.2086666666664</v>
      </c>
      <c r="M38" s="113">
        <f t="shared" si="5"/>
        <v>0.16413572547344438</v>
      </c>
      <c r="N38" s="30">
        <v>1421</v>
      </c>
      <c r="O38" s="114">
        <f t="shared" si="6"/>
        <v>0.12140111063648014</v>
      </c>
      <c r="P38" s="30">
        <v>1421</v>
      </c>
      <c r="Q38" s="114">
        <f t="shared" si="7"/>
        <v>0.12140111063648014</v>
      </c>
      <c r="R38" s="30">
        <v>1921</v>
      </c>
      <c r="S38" s="114">
        <f t="shared" si="8"/>
        <v>0.16411789833404528</v>
      </c>
      <c r="T38" s="30">
        <v>1150</v>
      </c>
      <c r="U38" s="114">
        <f t="shared" si="9"/>
        <v>9.824861170439983E-2</v>
      </c>
    </row>
    <row r="39" spans="1:22" s="201" customFormat="1" ht="31" x14ac:dyDescent="0.35">
      <c r="A39" s="206">
        <v>35</v>
      </c>
      <c r="B39" s="207" t="s">
        <v>134</v>
      </c>
      <c r="C39" s="207" t="s">
        <v>112</v>
      </c>
      <c r="D39" s="206" t="s">
        <v>87</v>
      </c>
      <c r="E39" s="208">
        <v>10321</v>
      </c>
      <c r="F39" s="208">
        <v>2620</v>
      </c>
      <c r="G39" s="206" t="s">
        <v>84</v>
      </c>
      <c r="H39" s="209">
        <v>0.85</v>
      </c>
      <c r="I39" s="206"/>
      <c r="J39" s="206" t="s">
        <v>89</v>
      </c>
      <c r="K39" s="206" t="s">
        <v>90</v>
      </c>
      <c r="L39" s="208">
        <v>519.98800000000017</v>
      </c>
      <c r="M39" s="211">
        <f t="shared" si="5"/>
        <v>5.0381552175176841E-2</v>
      </c>
      <c r="N39" s="208">
        <v>503</v>
      </c>
      <c r="O39" s="212">
        <f t="shared" si="6"/>
        <v>4.873558763685689E-2</v>
      </c>
      <c r="P39" s="208">
        <v>503</v>
      </c>
      <c r="Q39" s="212">
        <f t="shared" si="7"/>
        <v>4.873558763685689E-2</v>
      </c>
      <c r="R39" s="208">
        <v>750</v>
      </c>
      <c r="S39" s="212">
        <f t="shared" si="8"/>
        <v>7.2667377192132551E-2</v>
      </c>
      <c r="T39" s="208">
        <v>750</v>
      </c>
      <c r="U39" s="212">
        <f t="shared" si="9"/>
        <v>7.2667377192132551E-2</v>
      </c>
      <c r="V39" s="213"/>
    </row>
    <row r="40" spans="1:22" ht="31" x14ac:dyDescent="0.35">
      <c r="A40" s="31">
        <v>36</v>
      </c>
      <c r="B40" s="154" t="s">
        <v>135</v>
      </c>
      <c r="C40" s="154" t="s">
        <v>80</v>
      </c>
      <c r="D40" s="31" t="s">
        <v>87</v>
      </c>
      <c r="E40" s="30">
        <v>1543</v>
      </c>
      <c r="F40" s="30">
        <v>19600</v>
      </c>
      <c r="G40" s="31" t="s">
        <v>136</v>
      </c>
      <c r="H40" s="112">
        <v>0.15</v>
      </c>
      <c r="I40" s="31"/>
      <c r="J40" s="31" t="s">
        <v>94</v>
      </c>
      <c r="K40" s="31" t="s">
        <v>88</v>
      </c>
      <c r="L40" s="30">
        <v>520</v>
      </c>
      <c r="M40" s="113">
        <f t="shared" si="5"/>
        <v>0.33700583279325991</v>
      </c>
      <c r="N40" s="30">
        <v>11823</v>
      </c>
      <c r="O40" s="114">
        <f t="shared" si="6"/>
        <v>7.6623460790667535</v>
      </c>
      <c r="P40" s="30">
        <v>11823</v>
      </c>
      <c r="Q40" s="114">
        <f t="shared" si="7"/>
        <v>7.6623460790667535</v>
      </c>
      <c r="R40" s="30">
        <v>520</v>
      </c>
      <c r="S40" s="114">
        <f t="shared" si="8"/>
        <v>0.33700583279325991</v>
      </c>
      <c r="T40" s="30">
        <v>5000</v>
      </c>
      <c r="U40" s="114">
        <f t="shared" si="9"/>
        <v>3.2404406999351911</v>
      </c>
    </row>
    <row r="41" spans="1:22" s="201" customFormat="1" ht="31" x14ac:dyDescent="0.35">
      <c r="A41" s="206">
        <v>37</v>
      </c>
      <c r="B41" s="207" t="s">
        <v>137</v>
      </c>
      <c r="C41" s="207" t="s">
        <v>92</v>
      </c>
      <c r="D41" s="206" t="s">
        <v>87</v>
      </c>
      <c r="E41" s="208">
        <v>184</v>
      </c>
      <c r="F41" s="208">
        <v>18430</v>
      </c>
      <c r="G41" s="206" t="s">
        <v>98</v>
      </c>
      <c r="H41" s="209">
        <v>0.15</v>
      </c>
      <c r="I41" s="206"/>
      <c r="J41" s="206" t="s">
        <v>94</v>
      </c>
      <c r="K41" s="206" t="s">
        <v>88</v>
      </c>
      <c r="L41" s="208">
        <v>170</v>
      </c>
      <c r="M41" s="211">
        <f t="shared" si="5"/>
        <v>0.92391304347826086</v>
      </c>
      <c r="N41" s="208">
        <v>6823</v>
      </c>
      <c r="O41" s="212">
        <f t="shared" si="6"/>
        <v>37.081521739130437</v>
      </c>
      <c r="P41" s="208">
        <v>6823</v>
      </c>
      <c r="Q41" s="212">
        <f t="shared" si="7"/>
        <v>37.081521739130437</v>
      </c>
      <c r="R41" s="208">
        <v>170</v>
      </c>
      <c r="S41" s="212">
        <f t="shared" si="8"/>
        <v>0.92391304347826086</v>
      </c>
      <c r="T41" s="208">
        <v>1000</v>
      </c>
      <c r="U41" s="212">
        <f t="shared" si="9"/>
        <v>5.4347826086956523</v>
      </c>
      <c r="V41" s="213"/>
    </row>
    <row r="42" spans="1:22" ht="15.5" x14ac:dyDescent="0.35">
      <c r="A42" s="31">
        <v>38</v>
      </c>
      <c r="B42" s="154" t="s">
        <v>138</v>
      </c>
      <c r="C42" s="154" t="s">
        <v>80</v>
      </c>
      <c r="D42" s="31" t="s">
        <v>87</v>
      </c>
      <c r="E42" s="30">
        <v>883</v>
      </c>
      <c r="F42" s="30">
        <v>31520</v>
      </c>
      <c r="G42" s="31" t="s">
        <v>98</v>
      </c>
      <c r="H42" s="112">
        <v>0.15</v>
      </c>
      <c r="I42" s="31"/>
      <c r="J42" s="31" t="s">
        <v>94</v>
      </c>
      <c r="K42" s="31" t="s">
        <v>88</v>
      </c>
      <c r="L42" s="30">
        <v>390.28600000000006</v>
      </c>
      <c r="M42" s="113">
        <f t="shared" si="5"/>
        <v>0.44200000000000006</v>
      </c>
      <c r="N42" s="30">
        <v>6823</v>
      </c>
      <c r="O42" s="114">
        <f t="shared" si="6"/>
        <v>7.7270668176670441</v>
      </c>
      <c r="P42" s="30">
        <v>6823</v>
      </c>
      <c r="Q42" s="114">
        <f t="shared" si="7"/>
        <v>7.7270668176670441</v>
      </c>
      <c r="R42" s="30">
        <v>390</v>
      </c>
      <c r="S42" s="114">
        <f t="shared" si="8"/>
        <v>0.44167610419026049</v>
      </c>
      <c r="T42" s="30">
        <v>1000</v>
      </c>
      <c r="U42" s="114">
        <f t="shared" si="9"/>
        <v>1.1325028312570782</v>
      </c>
    </row>
    <row r="43" spans="1:22" s="201" customFormat="1" ht="31" x14ac:dyDescent="0.35">
      <c r="A43" s="206">
        <v>39</v>
      </c>
      <c r="B43" s="207" t="s">
        <v>139</v>
      </c>
      <c r="C43" s="207" t="s">
        <v>80</v>
      </c>
      <c r="D43" s="206" t="s">
        <v>87</v>
      </c>
      <c r="E43" s="208">
        <v>34531</v>
      </c>
      <c r="F43" s="208">
        <v>26100</v>
      </c>
      <c r="G43" s="206" t="s">
        <v>98</v>
      </c>
      <c r="H43" s="209">
        <v>0.15</v>
      </c>
      <c r="I43" s="206"/>
      <c r="J43" s="206" t="s">
        <v>94</v>
      </c>
      <c r="K43" s="206" t="s">
        <v>88</v>
      </c>
      <c r="L43" s="208">
        <v>11495.660666666667</v>
      </c>
      <c r="M43" s="211">
        <f t="shared" si="5"/>
        <v>0.33290842045311941</v>
      </c>
      <c r="N43" s="208">
        <v>21823</v>
      </c>
      <c r="O43" s="212">
        <f t="shared" si="6"/>
        <v>0.63198285598447768</v>
      </c>
      <c r="P43" s="208">
        <v>21823</v>
      </c>
      <c r="Q43" s="212">
        <f t="shared" si="7"/>
        <v>0.63198285598447768</v>
      </c>
      <c r="R43" s="208">
        <v>11496</v>
      </c>
      <c r="S43" s="212">
        <f t="shared" si="8"/>
        <v>0.33291824737192666</v>
      </c>
      <c r="T43" s="208">
        <v>20000</v>
      </c>
      <c r="U43" s="212">
        <f t="shared" si="9"/>
        <v>0.57918971359068661</v>
      </c>
      <c r="V43" s="213"/>
    </row>
    <row r="44" spans="1:22" ht="31" x14ac:dyDescent="0.35">
      <c r="A44" s="31">
        <v>40</v>
      </c>
      <c r="B44" s="154" t="s">
        <v>140</v>
      </c>
      <c r="C44" s="154" t="s">
        <v>80</v>
      </c>
      <c r="D44" s="31" t="s">
        <v>87</v>
      </c>
      <c r="E44" s="30">
        <v>18132</v>
      </c>
      <c r="F44" s="30">
        <v>73520</v>
      </c>
      <c r="G44" s="31" t="s">
        <v>101</v>
      </c>
      <c r="H44" s="112">
        <v>0</v>
      </c>
      <c r="I44" s="31"/>
      <c r="J44" s="31" t="s">
        <v>94</v>
      </c>
      <c r="K44" s="31" t="s">
        <v>88</v>
      </c>
      <c r="L44" s="30">
        <v>7756.2133333333331</v>
      </c>
      <c r="M44" s="113">
        <f t="shared" si="5"/>
        <v>0.42776380616221782</v>
      </c>
      <c r="N44" s="30">
        <v>16823</v>
      </c>
      <c r="O44" s="114">
        <f t="shared" si="6"/>
        <v>0.92780719170527248</v>
      </c>
      <c r="P44" s="30">
        <v>16823</v>
      </c>
      <c r="Q44" s="114">
        <f t="shared" si="7"/>
        <v>0.92780719170527248</v>
      </c>
      <c r="R44" s="30">
        <v>7756</v>
      </c>
      <c r="S44" s="114">
        <f t="shared" si="8"/>
        <v>0.42775204059121996</v>
      </c>
      <c r="T44" s="30">
        <v>10000</v>
      </c>
      <c r="U44" s="114">
        <f t="shared" si="9"/>
        <v>0.55151114052503858</v>
      </c>
    </row>
    <row r="45" spans="1:22" s="201" customFormat="1" ht="15.5" x14ac:dyDescent="0.35">
      <c r="A45" s="206">
        <v>41</v>
      </c>
      <c r="B45" s="207" t="s">
        <v>141</v>
      </c>
      <c r="C45" s="207" t="s">
        <v>92</v>
      </c>
      <c r="D45" s="206" t="s">
        <v>87</v>
      </c>
      <c r="E45" s="208">
        <v>310</v>
      </c>
      <c r="F45" s="208">
        <v>8430</v>
      </c>
      <c r="G45" s="206" t="s">
        <v>82</v>
      </c>
      <c r="H45" s="209">
        <v>0.6</v>
      </c>
      <c r="I45" s="206"/>
      <c r="J45" s="206" t="s">
        <v>83</v>
      </c>
      <c r="K45" s="206" t="s">
        <v>84</v>
      </c>
      <c r="L45" s="208">
        <v>170</v>
      </c>
      <c r="M45" s="211">
        <f t="shared" si="5"/>
        <v>0.54838709677419351</v>
      </c>
      <c r="N45" s="208">
        <v>1421</v>
      </c>
      <c r="O45" s="212">
        <f t="shared" si="6"/>
        <v>4.5838709677419356</v>
      </c>
      <c r="P45" s="208">
        <v>1421</v>
      </c>
      <c r="Q45" s="212">
        <f t="shared" si="7"/>
        <v>4.5838709677419356</v>
      </c>
      <c r="R45" s="208">
        <v>170</v>
      </c>
      <c r="S45" s="212">
        <f t="shared" si="8"/>
        <v>0.54838709677419351</v>
      </c>
      <c r="T45" s="208">
        <v>550</v>
      </c>
      <c r="U45" s="212">
        <f t="shared" si="9"/>
        <v>1.7741935483870968</v>
      </c>
      <c r="V45" s="213"/>
    </row>
    <row r="46" spans="1:22" ht="62" x14ac:dyDescent="0.35">
      <c r="A46" s="31">
        <v>42</v>
      </c>
      <c r="B46" s="154" t="s">
        <v>142</v>
      </c>
      <c r="C46" s="154" t="s">
        <v>92</v>
      </c>
      <c r="D46" s="31" t="s">
        <v>87</v>
      </c>
      <c r="E46" s="30">
        <v>328</v>
      </c>
      <c r="F46" s="30">
        <v>9050</v>
      </c>
      <c r="G46" s="31" t="s">
        <v>82</v>
      </c>
      <c r="H46" s="112">
        <v>0.6</v>
      </c>
      <c r="I46" s="31"/>
      <c r="J46" s="31" t="s">
        <v>83</v>
      </c>
      <c r="K46" s="31" t="s">
        <v>128</v>
      </c>
      <c r="L46" s="30">
        <v>170</v>
      </c>
      <c r="M46" s="113">
        <f t="shared" si="5"/>
        <v>0.51829268292682928</v>
      </c>
      <c r="N46" s="30">
        <v>1421</v>
      </c>
      <c r="O46" s="114">
        <f t="shared" si="6"/>
        <v>4.3323170731707314</v>
      </c>
      <c r="P46" s="30">
        <v>1421</v>
      </c>
      <c r="Q46" s="114">
        <f t="shared" si="7"/>
        <v>4.3323170731707314</v>
      </c>
      <c r="R46" s="30">
        <v>170</v>
      </c>
      <c r="S46" s="114">
        <f t="shared" si="8"/>
        <v>0.51829268292682928</v>
      </c>
      <c r="T46" s="31">
        <v>550</v>
      </c>
      <c r="U46" s="114">
        <f t="shared" si="9"/>
        <v>1.6768292682926829</v>
      </c>
    </row>
    <row r="47" spans="1:22" s="201" customFormat="1" ht="15.5" x14ac:dyDescent="0.35">
      <c r="A47" s="206">
        <v>43</v>
      </c>
      <c r="B47" s="207" t="s">
        <v>143</v>
      </c>
      <c r="C47" s="207" t="s">
        <v>92</v>
      </c>
      <c r="D47" s="206" t="s">
        <v>87</v>
      </c>
      <c r="E47" s="208">
        <v>13</v>
      </c>
      <c r="F47" s="208">
        <v>6300</v>
      </c>
      <c r="G47" s="206" t="s">
        <v>82</v>
      </c>
      <c r="H47" s="209">
        <v>0.6</v>
      </c>
      <c r="I47" s="206"/>
      <c r="J47" s="206" t="s">
        <v>83</v>
      </c>
      <c r="K47" s="206" t="s">
        <v>84</v>
      </c>
      <c r="L47" s="208">
        <v>170</v>
      </c>
      <c r="M47" s="211">
        <f t="shared" si="5"/>
        <v>13.076923076923077</v>
      </c>
      <c r="N47" s="208">
        <v>1421</v>
      </c>
      <c r="O47" s="212">
        <f t="shared" si="6"/>
        <v>109.30769230769231</v>
      </c>
      <c r="P47" s="208">
        <v>1421</v>
      </c>
      <c r="Q47" s="212">
        <f t="shared" si="7"/>
        <v>109.30769230769231</v>
      </c>
      <c r="R47" s="208">
        <v>170</v>
      </c>
      <c r="S47" s="212">
        <f t="shared" si="8"/>
        <v>13.076923076923077</v>
      </c>
      <c r="T47" s="206">
        <v>550</v>
      </c>
      <c r="U47" s="212">
        <f t="shared" si="9"/>
        <v>42.307692307692307</v>
      </c>
      <c r="V47" s="213"/>
    </row>
    <row r="48" spans="1:22" ht="15.5" x14ac:dyDescent="0.35">
      <c r="A48" s="31">
        <v>44</v>
      </c>
      <c r="B48" s="154" t="s">
        <v>144</v>
      </c>
      <c r="C48" s="154" t="s">
        <v>86</v>
      </c>
      <c r="D48" s="31" t="s">
        <v>87</v>
      </c>
      <c r="E48" s="30">
        <v>17008</v>
      </c>
      <c r="F48" s="30">
        <v>4100</v>
      </c>
      <c r="G48" s="31" t="s">
        <v>88</v>
      </c>
      <c r="H48" s="112">
        <v>0.75</v>
      </c>
      <c r="I48" s="31"/>
      <c r="J48" s="31" t="s">
        <v>89</v>
      </c>
      <c r="K48" s="31" t="s">
        <v>90</v>
      </c>
      <c r="L48" s="30">
        <v>2211.04</v>
      </c>
      <c r="M48" s="113">
        <f t="shared" si="5"/>
        <v>0.13</v>
      </c>
      <c r="N48" s="30">
        <v>503</v>
      </c>
      <c r="O48" s="114">
        <f t="shared" si="6"/>
        <v>2.9574317968015053E-2</v>
      </c>
      <c r="P48" s="30">
        <v>503</v>
      </c>
      <c r="Q48" s="114">
        <f t="shared" si="7"/>
        <v>2.9574317968015053E-2</v>
      </c>
      <c r="R48" s="30">
        <v>750</v>
      </c>
      <c r="S48" s="114">
        <f t="shared" si="8"/>
        <v>4.4096895578551273E-2</v>
      </c>
      <c r="T48" s="31">
        <v>750</v>
      </c>
      <c r="U48" s="114">
        <f t="shared" si="9"/>
        <v>4.4096895578551273E-2</v>
      </c>
    </row>
    <row r="49" spans="1:22" s="201" customFormat="1" ht="15.5" x14ac:dyDescent="0.35">
      <c r="A49" s="206">
        <v>45</v>
      </c>
      <c r="B49" s="207" t="s">
        <v>145</v>
      </c>
      <c r="C49" s="207" t="s">
        <v>92</v>
      </c>
      <c r="D49" s="206" t="s">
        <v>87</v>
      </c>
      <c r="E49" s="208">
        <v>48</v>
      </c>
      <c r="F49" s="208">
        <v>4720</v>
      </c>
      <c r="G49" s="206" t="s">
        <v>82</v>
      </c>
      <c r="H49" s="209">
        <v>0.6</v>
      </c>
      <c r="I49" s="206"/>
      <c r="J49" s="206" t="s">
        <v>83</v>
      </c>
      <c r="K49" s="206" t="s">
        <v>84</v>
      </c>
      <c r="L49" s="208">
        <v>170</v>
      </c>
      <c r="M49" s="211">
        <f t="shared" si="5"/>
        <v>3.5416666666666665</v>
      </c>
      <c r="N49" s="208">
        <v>1421</v>
      </c>
      <c r="O49" s="212">
        <f t="shared" si="6"/>
        <v>29.604166666666668</v>
      </c>
      <c r="P49" s="208">
        <v>1421</v>
      </c>
      <c r="Q49" s="212">
        <f t="shared" si="7"/>
        <v>29.604166666666668</v>
      </c>
      <c r="R49" s="208">
        <v>170</v>
      </c>
      <c r="S49" s="212">
        <f t="shared" si="8"/>
        <v>3.5416666666666665</v>
      </c>
      <c r="T49" s="206">
        <v>550</v>
      </c>
      <c r="U49" s="212">
        <f t="shared" si="9"/>
        <v>11.458333333333334</v>
      </c>
      <c r="V49" s="213"/>
    </row>
    <row r="50" spans="1:22" ht="15.5" x14ac:dyDescent="0.35">
      <c r="A50" s="31">
        <v>46</v>
      </c>
      <c r="B50" s="154" t="s">
        <v>146</v>
      </c>
      <c r="C50" s="154" t="s">
        <v>80</v>
      </c>
      <c r="D50" s="31" t="s">
        <v>87</v>
      </c>
      <c r="E50" s="30">
        <v>731</v>
      </c>
      <c r="F50" s="30">
        <v>27120</v>
      </c>
      <c r="G50" s="31" t="s">
        <v>98</v>
      </c>
      <c r="H50" s="112">
        <v>0.15</v>
      </c>
      <c r="I50" s="31"/>
      <c r="J50" s="31" t="s">
        <v>94</v>
      </c>
      <c r="K50" s="31" t="s">
        <v>88</v>
      </c>
      <c r="L50" s="30">
        <v>264.452</v>
      </c>
      <c r="M50" s="113">
        <f t="shared" si="5"/>
        <v>0.36176744186046511</v>
      </c>
      <c r="N50" s="30">
        <v>6823</v>
      </c>
      <c r="O50" s="114">
        <f t="shared" si="6"/>
        <v>9.3337893296853629</v>
      </c>
      <c r="P50" s="30">
        <v>6823</v>
      </c>
      <c r="Q50" s="114">
        <f t="shared" si="7"/>
        <v>9.3337893296853629</v>
      </c>
      <c r="R50" s="30">
        <v>264</v>
      </c>
      <c r="S50" s="114">
        <f t="shared" si="8"/>
        <v>0.36114911080711354</v>
      </c>
      <c r="T50" s="30">
        <v>1000</v>
      </c>
      <c r="U50" s="114">
        <f t="shared" si="9"/>
        <v>1.3679890560875514</v>
      </c>
    </row>
    <row r="51" spans="1:22" s="201" customFormat="1" ht="15.5" x14ac:dyDescent="0.35">
      <c r="A51" s="206">
        <v>47</v>
      </c>
      <c r="B51" s="207" t="s">
        <v>147</v>
      </c>
      <c r="C51" s="207" t="s">
        <v>112</v>
      </c>
      <c r="D51" s="206" t="s">
        <v>87</v>
      </c>
      <c r="E51" s="208">
        <v>3450</v>
      </c>
      <c r="F51" s="208">
        <v>9830</v>
      </c>
      <c r="G51" s="206" t="s">
        <v>88</v>
      </c>
      <c r="H51" s="209">
        <v>0.75</v>
      </c>
      <c r="I51" s="206"/>
      <c r="J51" s="206" t="s">
        <v>83</v>
      </c>
      <c r="K51" s="206" t="s">
        <v>84</v>
      </c>
      <c r="L51" s="208">
        <v>448.5</v>
      </c>
      <c r="M51" s="211">
        <f t="shared" si="5"/>
        <v>0.13</v>
      </c>
      <c r="N51" s="208">
        <v>1421</v>
      </c>
      <c r="O51" s="212">
        <f t="shared" si="6"/>
        <v>0.41188405797101452</v>
      </c>
      <c r="P51" s="208">
        <v>1421</v>
      </c>
      <c r="Q51" s="212">
        <f t="shared" si="7"/>
        <v>0.41188405797101452</v>
      </c>
      <c r="R51" s="208">
        <v>449</v>
      </c>
      <c r="S51" s="212">
        <f t="shared" si="8"/>
        <v>0.13014492753623189</v>
      </c>
      <c r="T51" s="208">
        <v>850</v>
      </c>
      <c r="U51" s="212">
        <f t="shared" si="9"/>
        <v>0.24637681159420291</v>
      </c>
      <c r="V51" s="213"/>
    </row>
    <row r="52" spans="1:22" ht="15.5" x14ac:dyDescent="0.35">
      <c r="A52" s="31">
        <v>48</v>
      </c>
      <c r="B52" s="154" t="s">
        <v>148</v>
      </c>
      <c r="C52" s="154" t="s">
        <v>100</v>
      </c>
      <c r="D52" s="31" t="s">
        <v>87</v>
      </c>
      <c r="E52" s="30">
        <v>984</v>
      </c>
      <c r="F52" s="30">
        <v>5390</v>
      </c>
      <c r="G52" s="31" t="s">
        <v>82</v>
      </c>
      <c r="H52" s="112">
        <v>0.6</v>
      </c>
      <c r="I52" s="31"/>
      <c r="J52" s="31" t="s">
        <v>83</v>
      </c>
      <c r="K52" s="31" t="s">
        <v>84</v>
      </c>
      <c r="L52" s="30">
        <v>204.67200000000003</v>
      </c>
      <c r="M52" s="113">
        <f t="shared" si="5"/>
        <v>0.20800000000000002</v>
      </c>
      <c r="N52" s="30">
        <v>1421</v>
      </c>
      <c r="O52" s="114">
        <f t="shared" si="6"/>
        <v>1.4441056910569106</v>
      </c>
      <c r="P52" s="30">
        <v>1421</v>
      </c>
      <c r="Q52" s="114">
        <f t="shared" si="7"/>
        <v>1.4441056910569106</v>
      </c>
      <c r="R52" s="30">
        <v>205</v>
      </c>
      <c r="S52" s="114">
        <f t="shared" si="8"/>
        <v>0.20833333333333334</v>
      </c>
      <c r="T52" s="30">
        <v>550</v>
      </c>
      <c r="U52" s="114">
        <f t="shared" si="9"/>
        <v>0.55894308943089432</v>
      </c>
    </row>
    <row r="53" spans="1:22" s="201" customFormat="1" ht="31" x14ac:dyDescent="0.35">
      <c r="A53" s="206">
        <v>49</v>
      </c>
      <c r="B53" s="207" t="s">
        <v>149</v>
      </c>
      <c r="C53" s="207" t="s">
        <v>80</v>
      </c>
      <c r="D53" s="206" t="s">
        <v>87</v>
      </c>
      <c r="E53" s="208">
        <v>29977</v>
      </c>
      <c r="F53" s="208">
        <v>54930</v>
      </c>
      <c r="G53" s="206" t="s">
        <v>101</v>
      </c>
      <c r="H53" s="209">
        <v>0</v>
      </c>
      <c r="I53" s="206"/>
      <c r="J53" s="206" t="s">
        <v>94</v>
      </c>
      <c r="K53" s="206" t="s">
        <v>88</v>
      </c>
      <c r="L53" s="208">
        <v>15588.04</v>
      </c>
      <c r="M53" s="211">
        <f t="shared" si="5"/>
        <v>0.52</v>
      </c>
      <c r="N53" s="208">
        <v>21823</v>
      </c>
      <c r="O53" s="212">
        <f t="shared" si="6"/>
        <v>0.72799146011942484</v>
      </c>
      <c r="P53" s="208">
        <v>21823</v>
      </c>
      <c r="Q53" s="212">
        <f t="shared" si="7"/>
        <v>0.72799146011942484</v>
      </c>
      <c r="R53" s="208">
        <v>15588</v>
      </c>
      <c r="S53" s="212">
        <f t="shared" si="8"/>
        <v>0.51999866564366015</v>
      </c>
      <c r="T53" s="208">
        <v>20000</v>
      </c>
      <c r="U53" s="212">
        <f t="shared" si="9"/>
        <v>0.6671781699302799</v>
      </c>
      <c r="V53" s="213"/>
    </row>
    <row r="54" spans="1:22" ht="15.5" x14ac:dyDescent="0.35">
      <c r="A54" s="31">
        <v>50</v>
      </c>
      <c r="B54" s="154" t="s">
        <v>150</v>
      </c>
      <c r="C54" s="154" t="s">
        <v>80</v>
      </c>
      <c r="D54" s="31" t="s">
        <v>87</v>
      </c>
      <c r="E54" s="30">
        <v>106075</v>
      </c>
      <c r="F54" s="30">
        <v>45290</v>
      </c>
      <c r="G54" s="31" t="s">
        <v>98</v>
      </c>
      <c r="H54" s="112">
        <v>0.15</v>
      </c>
      <c r="I54" s="31"/>
      <c r="J54" s="31" t="s">
        <v>94</v>
      </c>
      <c r="K54" s="31" t="s">
        <v>88</v>
      </c>
      <c r="L54" s="30">
        <v>26058.25</v>
      </c>
      <c r="M54" s="113">
        <f t="shared" si="5"/>
        <v>0.24565873202922461</v>
      </c>
      <c r="N54" s="30">
        <v>36823</v>
      </c>
      <c r="O54" s="114">
        <f t="shared" si="6"/>
        <v>0.3471411736978553</v>
      </c>
      <c r="P54" s="30">
        <v>36823</v>
      </c>
      <c r="Q54" s="114">
        <f t="shared" si="7"/>
        <v>0.3471411736978553</v>
      </c>
      <c r="R54" s="30">
        <v>26058</v>
      </c>
      <c r="S54" s="114">
        <f t="shared" si="8"/>
        <v>0.24565637520622202</v>
      </c>
      <c r="T54" s="30">
        <v>50000</v>
      </c>
      <c r="U54" s="114">
        <f t="shared" si="9"/>
        <v>0.47136460051850104</v>
      </c>
    </row>
    <row r="55" spans="1:22" s="201" customFormat="1" ht="15.5" x14ac:dyDescent="0.35">
      <c r="A55" s="206">
        <v>51</v>
      </c>
      <c r="B55" s="207" t="s">
        <v>151</v>
      </c>
      <c r="C55" s="207" t="s">
        <v>112</v>
      </c>
      <c r="D55" s="206" t="s">
        <v>87</v>
      </c>
      <c r="E55" s="208">
        <v>19599</v>
      </c>
      <c r="F55" s="208">
        <v>800</v>
      </c>
      <c r="G55" s="206" t="s">
        <v>90</v>
      </c>
      <c r="H55" s="209">
        <v>0.92500000000000004</v>
      </c>
      <c r="I55" s="206"/>
      <c r="J55" s="206" t="s">
        <v>118</v>
      </c>
      <c r="K55" s="206" t="s">
        <v>119</v>
      </c>
      <c r="L55" s="208">
        <v>341.45366666666632</v>
      </c>
      <c r="M55" s="211">
        <f t="shared" si="5"/>
        <v>1.7421994319438049E-2</v>
      </c>
      <c r="N55" s="208">
        <v>174</v>
      </c>
      <c r="O55" s="212">
        <f t="shared" si="6"/>
        <v>8.8780039797948882E-3</v>
      </c>
      <c r="P55" s="208">
        <v>174</v>
      </c>
      <c r="Q55" s="212">
        <f t="shared" si="7"/>
        <v>8.8780039797948882E-3</v>
      </c>
      <c r="R55" s="208">
        <v>350</v>
      </c>
      <c r="S55" s="212">
        <f t="shared" si="8"/>
        <v>1.7858053982346037E-2</v>
      </c>
      <c r="T55" s="208">
        <v>350</v>
      </c>
      <c r="U55" s="212">
        <f t="shared" si="9"/>
        <v>1.7858053982346037E-2</v>
      </c>
      <c r="V55" s="213"/>
    </row>
    <row r="56" spans="1:22" ht="15.5" x14ac:dyDescent="0.35">
      <c r="A56" s="31">
        <v>52</v>
      </c>
      <c r="B56" s="154" t="s">
        <v>152</v>
      </c>
      <c r="C56" s="154" t="s">
        <v>80</v>
      </c>
      <c r="D56" s="31" t="s">
        <v>87</v>
      </c>
      <c r="E56" s="30">
        <v>512</v>
      </c>
      <c r="F56" s="30">
        <v>5600</v>
      </c>
      <c r="G56" s="31" t="s">
        <v>82</v>
      </c>
      <c r="H56" s="112">
        <v>0.6</v>
      </c>
      <c r="I56" s="31"/>
      <c r="J56" s="31" t="s">
        <v>83</v>
      </c>
      <c r="K56" s="31" t="s">
        <v>84</v>
      </c>
      <c r="L56" s="30">
        <v>170</v>
      </c>
      <c r="M56" s="113">
        <f t="shared" si="5"/>
        <v>0.33203125</v>
      </c>
      <c r="N56" s="30">
        <v>1421</v>
      </c>
      <c r="O56" s="114">
        <f t="shared" si="6"/>
        <v>2.775390625</v>
      </c>
      <c r="P56" s="30">
        <v>1421</v>
      </c>
      <c r="Q56" s="114">
        <f t="shared" si="7"/>
        <v>2.775390625</v>
      </c>
      <c r="R56" s="30">
        <v>170</v>
      </c>
      <c r="S56" s="114">
        <f t="shared" si="8"/>
        <v>0.33203125</v>
      </c>
      <c r="T56" s="30">
        <v>550</v>
      </c>
      <c r="U56" s="114">
        <f t="shared" si="9"/>
        <v>1.07421875</v>
      </c>
    </row>
    <row r="57" spans="1:22" s="201" customFormat="1" ht="31" x14ac:dyDescent="0.35">
      <c r="A57" s="206">
        <v>53</v>
      </c>
      <c r="B57" s="207" t="s">
        <v>153</v>
      </c>
      <c r="C57" s="207" t="s">
        <v>80</v>
      </c>
      <c r="D57" s="206" t="s">
        <v>87</v>
      </c>
      <c r="E57" s="208">
        <v>36756</v>
      </c>
      <c r="F57" s="208">
        <v>54030</v>
      </c>
      <c r="G57" s="206" t="s">
        <v>101</v>
      </c>
      <c r="H57" s="209">
        <v>0</v>
      </c>
      <c r="I57" s="206"/>
      <c r="J57" s="206" t="s">
        <v>94</v>
      </c>
      <c r="K57" s="206" t="s">
        <v>88</v>
      </c>
      <c r="L57" s="208">
        <v>12080.106666666667</v>
      </c>
      <c r="M57" s="211">
        <f t="shared" si="5"/>
        <v>0.32865672724634526</v>
      </c>
      <c r="N57" s="208">
        <v>21823</v>
      </c>
      <c r="O57" s="212">
        <f t="shared" si="6"/>
        <v>0.59372619436282514</v>
      </c>
      <c r="P57" s="208">
        <v>21823</v>
      </c>
      <c r="Q57" s="212">
        <f t="shared" si="7"/>
        <v>0.59372619436282514</v>
      </c>
      <c r="R57" s="208">
        <v>12080</v>
      </c>
      <c r="S57" s="212">
        <f t="shared" si="8"/>
        <v>0.32865382522581349</v>
      </c>
      <c r="T57" s="208">
        <v>20000</v>
      </c>
      <c r="U57" s="212">
        <f t="shared" si="9"/>
        <v>0.54412884971161168</v>
      </c>
      <c r="V57" s="213"/>
    </row>
    <row r="58" spans="1:22" ht="15.5" x14ac:dyDescent="0.35">
      <c r="A58" s="31">
        <v>54</v>
      </c>
      <c r="B58" s="154" t="s">
        <v>154</v>
      </c>
      <c r="C58" s="154" t="s">
        <v>112</v>
      </c>
      <c r="D58" s="31" t="s">
        <v>87</v>
      </c>
      <c r="E58" s="30">
        <v>198596</v>
      </c>
      <c r="F58" s="30">
        <v>2380</v>
      </c>
      <c r="G58" s="31" t="s">
        <v>84</v>
      </c>
      <c r="H58" s="112">
        <v>0.85</v>
      </c>
      <c r="I58" s="31"/>
      <c r="J58" s="31" t="s">
        <v>89</v>
      </c>
      <c r="K58" s="31" t="s">
        <v>90</v>
      </c>
      <c r="L58" s="30">
        <v>4242.431333333333</v>
      </c>
      <c r="M58" s="113">
        <f t="shared" si="5"/>
        <v>2.1362118740223032E-2</v>
      </c>
      <c r="N58" s="30">
        <v>503</v>
      </c>
      <c r="O58" s="114">
        <f t="shared" si="6"/>
        <v>2.5327801164172492E-3</v>
      </c>
      <c r="P58" s="30">
        <v>503</v>
      </c>
      <c r="Q58" s="114">
        <f t="shared" si="7"/>
        <v>2.5327801164172492E-3</v>
      </c>
      <c r="R58" s="30">
        <v>1350</v>
      </c>
      <c r="S58" s="114">
        <f t="shared" si="8"/>
        <v>6.7977199943604098E-3</v>
      </c>
      <c r="T58" s="30">
        <v>1350</v>
      </c>
      <c r="U58" s="114">
        <f t="shared" si="9"/>
        <v>6.7977199943604098E-3</v>
      </c>
    </row>
    <row r="59" spans="1:22" s="201" customFormat="1" ht="15.5" x14ac:dyDescent="0.35">
      <c r="A59" s="206">
        <v>55</v>
      </c>
      <c r="B59" s="207" t="s">
        <v>155</v>
      </c>
      <c r="C59" s="207" t="s">
        <v>80</v>
      </c>
      <c r="D59" s="206" t="s">
        <v>87</v>
      </c>
      <c r="E59" s="208">
        <v>4703</v>
      </c>
      <c r="F59" s="208">
        <v>21810</v>
      </c>
      <c r="G59" s="206" t="s">
        <v>98</v>
      </c>
      <c r="H59" s="209">
        <v>0.15</v>
      </c>
      <c r="I59" s="206"/>
      <c r="J59" s="206" t="s">
        <v>94</v>
      </c>
      <c r="K59" s="206" t="s">
        <v>88</v>
      </c>
      <c r="L59" s="208">
        <v>2078.7260000000001</v>
      </c>
      <c r="M59" s="211">
        <f t="shared" si="5"/>
        <v>0.442</v>
      </c>
      <c r="N59" s="208">
        <v>11823</v>
      </c>
      <c r="O59" s="212">
        <f t="shared" si="6"/>
        <v>2.5139272804592814</v>
      </c>
      <c r="P59" s="208">
        <v>11823</v>
      </c>
      <c r="Q59" s="212">
        <f t="shared" si="7"/>
        <v>2.5139272804592814</v>
      </c>
      <c r="R59" s="208">
        <v>2079</v>
      </c>
      <c r="S59" s="212">
        <f t="shared" si="8"/>
        <v>0.44205826068466936</v>
      </c>
      <c r="T59" s="208">
        <v>5000</v>
      </c>
      <c r="U59" s="212">
        <f t="shared" si="9"/>
        <v>1.06315118009781</v>
      </c>
      <c r="V59" s="213"/>
    </row>
    <row r="60" spans="1:22" ht="15.5" x14ac:dyDescent="0.35">
      <c r="A60" s="31">
        <v>56</v>
      </c>
      <c r="B60" s="154" t="s">
        <v>156</v>
      </c>
      <c r="C60" s="154" t="s">
        <v>92</v>
      </c>
      <c r="D60" s="31" t="s">
        <v>87</v>
      </c>
      <c r="E60" s="30">
        <v>495</v>
      </c>
      <c r="F60" s="30">
        <v>9070</v>
      </c>
      <c r="G60" s="31" t="s">
        <v>82</v>
      </c>
      <c r="H60" s="112">
        <v>0.6</v>
      </c>
      <c r="I60" s="31"/>
      <c r="J60" s="31" t="s">
        <v>83</v>
      </c>
      <c r="K60" s="31" t="s">
        <v>128</v>
      </c>
      <c r="L60" s="30">
        <v>318.0266666666667</v>
      </c>
      <c r="M60" s="113">
        <f t="shared" si="5"/>
        <v>0.64247811447811454</v>
      </c>
      <c r="N60" s="30">
        <v>1421</v>
      </c>
      <c r="O60" s="114">
        <f t="shared" si="6"/>
        <v>2.8707070707070708</v>
      </c>
      <c r="P60" s="30">
        <v>1421</v>
      </c>
      <c r="Q60" s="114">
        <f t="shared" si="7"/>
        <v>2.8707070707070708</v>
      </c>
      <c r="R60" s="138">
        <v>318</v>
      </c>
      <c r="S60" s="114">
        <f t="shared" si="8"/>
        <v>0.64242424242424245</v>
      </c>
      <c r="T60" s="30">
        <v>550</v>
      </c>
      <c r="U60" s="114">
        <f t="shared" si="9"/>
        <v>1.1111111111111112</v>
      </c>
    </row>
    <row r="61" spans="1:22" s="201" customFormat="1" ht="15.5" x14ac:dyDescent="0.35">
      <c r="A61" s="206">
        <v>57</v>
      </c>
      <c r="B61" s="207" t="s">
        <v>157</v>
      </c>
      <c r="C61" s="207" t="s">
        <v>92</v>
      </c>
      <c r="D61" s="206" t="s">
        <v>87</v>
      </c>
      <c r="E61" s="208">
        <v>97</v>
      </c>
      <c r="F61" s="208">
        <v>5350</v>
      </c>
      <c r="G61" s="206" t="s">
        <v>82</v>
      </c>
      <c r="H61" s="209">
        <v>0.6</v>
      </c>
      <c r="I61" s="206"/>
      <c r="J61" s="206" t="s">
        <v>83</v>
      </c>
      <c r="K61" s="206" t="s">
        <v>84</v>
      </c>
      <c r="L61" s="208">
        <v>170</v>
      </c>
      <c r="M61" s="211">
        <f t="shared" si="5"/>
        <v>1.7525773195876289</v>
      </c>
      <c r="N61" s="208">
        <v>1421</v>
      </c>
      <c r="O61" s="212">
        <f t="shared" si="6"/>
        <v>14.649484536082474</v>
      </c>
      <c r="P61" s="208">
        <v>1421</v>
      </c>
      <c r="Q61" s="212">
        <f t="shared" si="7"/>
        <v>14.649484536082474</v>
      </c>
      <c r="R61" s="208">
        <v>170</v>
      </c>
      <c r="S61" s="212">
        <f t="shared" si="8"/>
        <v>1.7525773195876289</v>
      </c>
      <c r="T61" s="208">
        <v>550</v>
      </c>
      <c r="U61" s="212">
        <f t="shared" si="9"/>
        <v>5.6701030927835054</v>
      </c>
      <c r="V61" s="213"/>
    </row>
    <row r="62" spans="1:22" ht="15.5" x14ac:dyDescent="0.35">
      <c r="A62" s="31">
        <v>58</v>
      </c>
      <c r="B62" s="154" t="s">
        <v>158</v>
      </c>
      <c r="C62" s="154" t="s">
        <v>112</v>
      </c>
      <c r="D62" s="31" t="s">
        <v>87</v>
      </c>
      <c r="E62" s="30">
        <v>9778</v>
      </c>
      <c r="F62" s="30">
        <v>1190</v>
      </c>
      <c r="G62" s="31" t="s">
        <v>90</v>
      </c>
      <c r="H62" s="112">
        <v>0.92500000000000004</v>
      </c>
      <c r="I62" s="31"/>
      <c r="J62" s="31" t="s">
        <v>118</v>
      </c>
      <c r="K62" s="31" t="s">
        <v>119</v>
      </c>
      <c r="L62" s="30">
        <v>190.67099999999982</v>
      </c>
      <c r="M62" s="113">
        <f t="shared" si="5"/>
        <v>1.9499999999999983E-2</v>
      </c>
      <c r="N62" s="30">
        <v>174</v>
      </c>
      <c r="O62" s="114">
        <f t="shared" si="6"/>
        <v>1.7795050112497442E-2</v>
      </c>
      <c r="P62" s="30">
        <v>174</v>
      </c>
      <c r="Q62" s="114">
        <f t="shared" si="7"/>
        <v>1.7795050112497442E-2</v>
      </c>
      <c r="R62" s="30">
        <v>350</v>
      </c>
      <c r="S62" s="114">
        <f t="shared" si="8"/>
        <v>3.5794641030885664E-2</v>
      </c>
      <c r="T62" s="30">
        <v>350</v>
      </c>
      <c r="U62" s="114">
        <f t="shared" si="9"/>
        <v>3.5794641030885664E-2</v>
      </c>
    </row>
    <row r="63" spans="1:22" s="201" customFormat="1" ht="31" x14ac:dyDescent="0.35">
      <c r="A63" s="206">
        <v>59</v>
      </c>
      <c r="B63" s="207" t="s">
        <v>159</v>
      </c>
      <c r="C63" s="207" t="s">
        <v>92</v>
      </c>
      <c r="D63" s="206" t="s">
        <v>87</v>
      </c>
      <c r="E63" s="208">
        <v>3719</v>
      </c>
      <c r="F63" s="208">
        <v>14920</v>
      </c>
      <c r="G63" s="206" t="s">
        <v>82</v>
      </c>
      <c r="H63" s="209">
        <v>0.6</v>
      </c>
      <c r="I63" s="206"/>
      <c r="J63" s="206" t="s">
        <v>94</v>
      </c>
      <c r="K63" s="206" t="s">
        <v>88</v>
      </c>
      <c r="L63" s="208">
        <v>448.35733333333337</v>
      </c>
      <c r="M63" s="211">
        <f t="shared" si="5"/>
        <v>0.1205585730931254</v>
      </c>
      <c r="N63" s="208">
        <v>11823</v>
      </c>
      <c r="O63" s="212">
        <f t="shared" si="6"/>
        <v>3.1790803979564397</v>
      </c>
      <c r="P63" s="208">
        <v>11823</v>
      </c>
      <c r="Q63" s="212">
        <f t="shared" si="7"/>
        <v>3.1790803979564397</v>
      </c>
      <c r="R63" s="208">
        <v>448</v>
      </c>
      <c r="S63" s="212">
        <f t="shared" si="8"/>
        <v>0.12046248991664425</v>
      </c>
      <c r="T63" s="208">
        <v>5000</v>
      </c>
      <c r="U63" s="212">
        <f t="shared" si="9"/>
        <v>1.3444474321054047</v>
      </c>
      <c r="V63" s="213"/>
    </row>
    <row r="64" spans="1:22" ht="15.5" x14ac:dyDescent="0.35">
      <c r="A64" s="31">
        <v>60</v>
      </c>
      <c r="B64" s="154" t="s">
        <v>160</v>
      </c>
      <c r="C64" s="154" t="s">
        <v>92</v>
      </c>
      <c r="D64" s="31" t="s">
        <v>87</v>
      </c>
      <c r="E64" s="30">
        <v>515</v>
      </c>
      <c r="F64" s="30">
        <v>1610</v>
      </c>
      <c r="G64" s="31" t="s">
        <v>84</v>
      </c>
      <c r="H64" s="112">
        <v>0.85</v>
      </c>
      <c r="I64" s="31"/>
      <c r="J64" s="31" t="s">
        <v>89</v>
      </c>
      <c r="K64" s="31" t="s">
        <v>90</v>
      </c>
      <c r="L64" s="30">
        <v>170</v>
      </c>
      <c r="M64" s="113">
        <f t="shared" si="5"/>
        <v>0.3300970873786408</v>
      </c>
      <c r="N64" s="30">
        <v>503</v>
      </c>
      <c r="O64" s="114">
        <f t="shared" si="6"/>
        <v>0.97669902912621365</v>
      </c>
      <c r="P64" s="30">
        <v>503</v>
      </c>
      <c r="Q64" s="114">
        <f t="shared" si="7"/>
        <v>0.97669902912621365</v>
      </c>
      <c r="R64" s="30">
        <v>350</v>
      </c>
      <c r="S64" s="114">
        <f t="shared" si="8"/>
        <v>0.67961165048543692</v>
      </c>
      <c r="T64" s="30">
        <v>350</v>
      </c>
      <c r="U64" s="114">
        <f t="shared" si="9"/>
        <v>0.67961165048543692</v>
      </c>
    </row>
    <row r="65" spans="1:22" s="201" customFormat="1" ht="15.5" x14ac:dyDescent="0.35">
      <c r="A65" s="206">
        <v>61</v>
      </c>
      <c r="B65" s="207" t="s">
        <v>161</v>
      </c>
      <c r="C65" s="207" t="s">
        <v>92</v>
      </c>
      <c r="D65" s="206" t="s">
        <v>87</v>
      </c>
      <c r="E65" s="208">
        <v>31</v>
      </c>
      <c r="F65" s="208">
        <v>2750</v>
      </c>
      <c r="G65" s="206" t="s">
        <v>88</v>
      </c>
      <c r="H65" s="209">
        <v>0.75</v>
      </c>
      <c r="I65" s="206"/>
      <c r="J65" s="206" t="s">
        <v>89</v>
      </c>
      <c r="K65" s="206" t="s">
        <v>90</v>
      </c>
      <c r="L65" s="208">
        <v>170</v>
      </c>
      <c r="M65" s="211">
        <f t="shared" si="5"/>
        <v>5.4838709677419351</v>
      </c>
      <c r="N65" s="208">
        <v>503</v>
      </c>
      <c r="O65" s="212">
        <f t="shared" si="6"/>
        <v>16.225806451612904</v>
      </c>
      <c r="P65" s="208">
        <v>503</v>
      </c>
      <c r="Q65" s="212">
        <f t="shared" si="7"/>
        <v>16.225806451612904</v>
      </c>
      <c r="R65" s="208">
        <v>350</v>
      </c>
      <c r="S65" s="212">
        <f t="shared" si="8"/>
        <v>11.290322580645162</v>
      </c>
      <c r="T65" s="208">
        <v>350</v>
      </c>
      <c r="U65" s="212">
        <f t="shared" si="9"/>
        <v>11.290322580645162</v>
      </c>
      <c r="V65" s="213"/>
    </row>
    <row r="66" spans="1:22" ht="15.5" x14ac:dyDescent="0.35">
      <c r="A66" s="31">
        <v>62</v>
      </c>
      <c r="B66" s="154" t="s">
        <v>162</v>
      </c>
      <c r="C66" s="154" t="s">
        <v>100</v>
      </c>
      <c r="D66" s="31" t="s">
        <v>87</v>
      </c>
      <c r="E66" s="30">
        <v>30445</v>
      </c>
      <c r="F66" s="30">
        <v>54370</v>
      </c>
      <c r="G66" s="31" t="s">
        <v>101</v>
      </c>
      <c r="H66" s="112">
        <v>0</v>
      </c>
      <c r="I66" s="31"/>
      <c r="J66" s="31" t="s">
        <v>94</v>
      </c>
      <c r="K66" s="31" t="s">
        <v>88</v>
      </c>
      <c r="L66" s="30">
        <v>12634.466666666667</v>
      </c>
      <c r="M66" s="113">
        <f t="shared" si="5"/>
        <v>0.41499315705917778</v>
      </c>
      <c r="N66" s="30">
        <v>21823</v>
      </c>
      <c r="O66" s="114">
        <f t="shared" si="6"/>
        <v>0.71680078830678273</v>
      </c>
      <c r="P66" s="30">
        <v>21823</v>
      </c>
      <c r="Q66" s="114">
        <f t="shared" si="7"/>
        <v>0.71680078830678273</v>
      </c>
      <c r="R66" s="30">
        <v>12634</v>
      </c>
      <c r="S66" s="114">
        <f t="shared" si="8"/>
        <v>0.4149778288717359</v>
      </c>
      <c r="T66" s="30">
        <v>20000</v>
      </c>
      <c r="U66" s="114">
        <f t="shared" si="9"/>
        <v>0.6569223189357859</v>
      </c>
    </row>
    <row r="67" spans="1:22" s="201" customFormat="1" ht="31" x14ac:dyDescent="0.35">
      <c r="A67" s="206">
        <v>63</v>
      </c>
      <c r="B67" s="207" t="s">
        <v>163</v>
      </c>
      <c r="C67" s="207" t="s">
        <v>80</v>
      </c>
      <c r="D67" s="206" t="s">
        <v>87</v>
      </c>
      <c r="E67" s="208">
        <v>477</v>
      </c>
      <c r="F67" s="208">
        <v>19010</v>
      </c>
      <c r="G67" s="206" t="s">
        <v>98</v>
      </c>
      <c r="H67" s="209">
        <v>0.15</v>
      </c>
      <c r="I67" s="206"/>
      <c r="J67" s="206" t="s">
        <v>94</v>
      </c>
      <c r="K67" s="206" t="s">
        <v>88</v>
      </c>
      <c r="L67" s="208">
        <v>159.31800000000001</v>
      </c>
      <c r="M67" s="211">
        <f t="shared" si="5"/>
        <v>0.33400000000000002</v>
      </c>
      <c r="N67" s="208">
        <v>6823</v>
      </c>
      <c r="O67" s="212">
        <f t="shared" si="6"/>
        <v>14.30398322851153</v>
      </c>
      <c r="P67" s="208">
        <v>6823</v>
      </c>
      <c r="Q67" s="212">
        <f t="shared" si="7"/>
        <v>14.30398322851153</v>
      </c>
      <c r="R67" s="208">
        <v>159</v>
      </c>
      <c r="S67" s="212">
        <f t="shared" si="8"/>
        <v>0.33333333333333331</v>
      </c>
      <c r="T67" s="208">
        <v>1000</v>
      </c>
      <c r="U67" s="212">
        <f t="shared" si="9"/>
        <v>2.0964360587002098</v>
      </c>
      <c r="V67" s="213"/>
    </row>
    <row r="68" spans="1:22" ht="31" x14ac:dyDescent="0.35">
      <c r="A68" s="31">
        <v>64</v>
      </c>
      <c r="B68" s="154" t="s">
        <v>164</v>
      </c>
      <c r="C68" s="154" t="s">
        <v>80</v>
      </c>
      <c r="D68" s="31" t="s">
        <v>87</v>
      </c>
      <c r="E68" s="30">
        <v>1518</v>
      </c>
      <c r="F68" s="30">
        <v>68660</v>
      </c>
      <c r="G68" s="31" t="s">
        <v>101</v>
      </c>
      <c r="H68" s="112">
        <v>0</v>
      </c>
      <c r="I68" s="31"/>
      <c r="J68" s="31" t="s">
        <v>94</v>
      </c>
      <c r="K68" s="31" t="s">
        <v>88</v>
      </c>
      <c r="L68" s="30">
        <v>529.74666666666667</v>
      </c>
      <c r="M68" s="113">
        <f t="shared" si="5"/>
        <v>0.34897672375933247</v>
      </c>
      <c r="N68" s="30">
        <v>11823</v>
      </c>
      <c r="O68" s="114">
        <f t="shared" si="6"/>
        <v>7.7885375494071143</v>
      </c>
      <c r="P68" s="30">
        <v>11823</v>
      </c>
      <c r="Q68" s="114">
        <f t="shared" si="7"/>
        <v>7.7885375494071143</v>
      </c>
      <c r="R68" s="30">
        <v>530</v>
      </c>
      <c r="S68" s="114">
        <f t="shared" si="8"/>
        <v>0.34914361001317523</v>
      </c>
      <c r="T68" s="30">
        <v>5000</v>
      </c>
      <c r="U68" s="114">
        <f t="shared" si="9"/>
        <v>3.2938076416337285</v>
      </c>
    </row>
    <row r="69" spans="1:22" s="201" customFormat="1" ht="15.5" x14ac:dyDescent="0.35">
      <c r="A69" s="206">
        <v>65</v>
      </c>
      <c r="B69" s="207" t="s">
        <v>165</v>
      </c>
      <c r="C69" s="207" t="s">
        <v>100</v>
      </c>
      <c r="D69" s="206" t="s">
        <v>87</v>
      </c>
      <c r="E69" s="208">
        <v>1962601</v>
      </c>
      <c r="F69" s="208">
        <v>2390</v>
      </c>
      <c r="G69" s="206" t="s">
        <v>84</v>
      </c>
      <c r="H69" s="209">
        <v>0.85</v>
      </c>
      <c r="I69" s="206"/>
      <c r="J69" s="206" t="s">
        <v>89</v>
      </c>
      <c r="K69" s="206" t="s">
        <v>90</v>
      </c>
      <c r="L69" s="208">
        <v>39000</v>
      </c>
      <c r="M69" s="211">
        <f t="shared" ref="M69:M100" si="10">L69/E69</f>
        <v>1.9871588774284736E-2</v>
      </c>
      <c r="N69" s="208">
        <v>503</v>
      </c>
      <c r="O69" s="212">
        <f t="shared" ref="O69:O100" si="11">N69/E69</f>
        <v>2.5629254239654416E-4</v>
      </c>
      <c r="P69" s="208">
        <v>503</v>
      </c>
      <c r="Q69" s="212">
        <f t="shared" ref="Q69:Q100" si="12">P69/E69</f>
        <v>2.5629254239654416E-4</v>
      </c>
      <c r="R69" s="208">
        <v>15250</v>
      </c>
      <c r="S69" s="212">
        <f t="shared" ref="S69:S100" si="13">R69/E69</f>
        <v>7.7703007386626215E-3</v>
      </c>
      <c r="T69" s="208">
        <v>15250</v>
      </c>
      <c r="U69" s="212">
        <f t="shared" ref="U69:U100" si="14">T69/E69</f>
        <v>7.7703007386626215E-3</v>
      </c>
      <c r="V69" s="213"/>
    </row>
    <row r="70" spans="1:22" ht="31" x14ac:dyDescent="0.35">
      <c r="A70" s="31">
        <v>66</v>
      </c>
      <c r="B70" s="154" t="s">
        <v>166</v>
      </c>
      <c r="C70" s="154" t="s">
        <v>80</v>
      </c>
      <c r="D70" s="31" t="s">
        <v>87</v>
      </c>
      <c r="E70" s="30">
        <v>9115</v>
      </c>
      <c r="F70" s="30">
        <v>79730</v>
      </c>
      <c r="G70" s="31" t="s">
        <v>167</v>
      </c>
      <c r="H70" s="112">
        <v>-0.1</v>
      </c>
      <c r="I70" s="31"/>
      <c r="J70" s="31" t="s">
        <v>94</v>
      </c>
      <c r="K70" s="31" t="s">
        <v>88</v>
      </c>
      <c r="L70" s="30">
        <v>3763.9266666666667</v>
      </c>
      <c r="M70" s="113">
        <f t="shared" si="10"/>
        <v>0.41293764856463705</v>
      </c>
      <c r="N70" s="30">
        <v>16823</v>
      </c>
      <c r="O70" s="114">
        <f t="shared" si="11"/>
        <v>1.8456390565002743</v>
      </c>
      <c r="P70" s="30">
        <v>16823</v>
      </c>
      <c r="Q70" s="114">
        <f t="shared" si="12"/>
        <v>1.8456390565002743</v>
      </c>
      <c r="R70" s="30">
        <v>3764</v>
      </c>
      <c r="S70" s="114">
        <f t="shared" si="13"/>
        <v>0.4129456939111355</v>
      </c>
      <c r="T70" s="30">
        <v>10000</v>
      </c>
      <c r="U70" s="114">
        <f t="shared" si="14"/>
        <v>1.0970927043335161</v>
      </c>
    </row>
    <row r="71" spans="1:22" s="201" customFormat="1" ht="15.5" x14ac:dyDescent="0.35">
      <c r="A71" s="206">
        <v>67</v>
      </c>
      <c r="B71" s="207" t="s">
        <v>168</v>
      </c>
      <c r="C71" s="207" t="s">
        <v>80</v>
      </c>
      <c r="D71" s="206" t="s">
        <v>87</v>
      </c>
      <c r="E71" s="208">
        <v>61850</v>
      </c>
      <c r="F71" s="208">
        <v>55140</v>
      </c>
      <c r="G71" s="206" t="s">
        <v>101</v>
      </c>
      <c r="H71" s="209">
        <v>0</v>
      </c>
      <c r="I71" s="206"/>
      <c r="J71" s="206" t="s">
        <v>94</v>
      </c>
      <c r="K71" s="206" t="s">
        <v>88</v>
      </c>
      <c r="L71" s="208">
        <v>13484.706666666665</v>
      </c>
      <c r="M71" s="211">
        <f t="shared" si="10"/>
        <v>0.21802274319590403</v>
      </c>
      <c r="N71" s="208">
        <v>26823</v>
      </c>
      <c r="O71" s="212">
        <f t="shared" si="11"/>
        <v>0.4336782538399353</v>
      </c>
      <c r="P71" s="208">
        <v>26823</v>
      </c>
      <c r="Q71" s="212">
        <f t="shared" si="12"/>
        <v>0.4336782538399353</v>
      </c>
      <c r="R71" s="208">
        <v>13485</v>
      </c>
      <c r="S71" s="212">
        <f t="shared" si="13"/>
        <v>0.21802748585286985</v>
      </c>
      <c r="T71" s="208">
        <v>30000</v>
      </c>
      <c r="U71" s="212">
        <f t="shared" si="14"/>
        <v>0.48504446240905419</v>
      </c>
      <c r="V71" s="213"/>
    </row>
    <row r="72" spans="1:22" ht="15.5" x14ac:dyDescent="0.35">
      <c r="A72" s="31">
        <v>68</v>
      </c>
      <c r="B72" s="154" t="s">
        <v>169</v>
      </c>
      <c r="C72" s="154" t="s">
        <v>80</v>
      </c>
      <c r="D72" s="31" t="s">
        <v>87</v>
      </c>
      <c r="E72" s="30">
        <v>93591</v>
      </c>
      <c r="F72" s="30">
        <v>38200</v>
      </c>
      <c r="G72" s="31" t="s">
        <v>98</v>
      </c>
      <c r="H72" s="112">
        <v>0.15</v>
      </c>
      <c r="I72" s="31"/>
      <c r="J72" s="31" t="s">
        <v>94</v>
      </c>
      <c r="K72" s="31" t="s">
        <v>88</v>
      </c>
      <c r="L72" s="30">
        <v>39907.296000000002</v>
      </c>
      <c r="M72" s="113">
        <f t="shared" si="10"/>
        <v>0.42640100009616311</v>
      </c>
      <c r="N72" s="30">
        <v>26823</v>
      </c>
      <c r="O72" s="114">
        <f t="shared" si="11"/>
        <v>0.28659807032727508</v>
      </c>
      <c r="P72" s="30">
        <v>26823</v>
      </c>
      <c r="Q72" s="114">
        <f t="shared" si="12"/>
        <v>0.28659807032727508</v>
      </c>
      <c r="R72" s="30">
        <v>39907</v>
      </c>
      <c r="S72" s="114">
        <f t="shared" si="13"/>
        <v>0.4263978373988952</v>
      </c>
      <c r="T72" s="30">
        <v>30000</v>
      </c>
      <c r="U72" s="114">
        <f t="shared" si="14"/>
        <v>0.32054364201686059</v>
      </c>
    </row>
    <row r="73" spans="1:22" s="201" customFormat="1" ht="15.5" x14ac:dyDescent="0.35">
      <c r="A73" s="206">
        <v>69</v>
      </c>
      <c r="B73" s="207" t="s">
        <v>170</v>
      </c>
      <c r="C73" s="207" t="s">
        <v>92</v>
      </c>
      <c r="D73" s="206" t="s">
        <v>87</v>
      </c>
      <c r="E73" s="208">
        <v>1312</v>
      </c>
      <c r="F73" s="208">
        <v>5760</v>
      </c>
      <c r="G73" s="206" t="s">
        <v>82</v>
      </c>
      <c r="H73" s="209">
        <v>0.6</v>
      </c>
      <c r="I73" s="206"/>
      <c r="J73" s="206" t="s">
        <v>83</v>
      </c>
      <c r="K73" s="206" t="s">
        <v>84</v>
      </c>
      <c r="L73" s="208">
        <v>550.5920000000001</v>
      </c>
      <c r="M73" s="211">
        <f t="shared" si="10"/>
        <v>0.41965853658536595</v>
      </c>
      <c r="N73" s="208">
        <v>1421</v>
      </c>
      <c r="O73" s="212">
        <f t="shared" si="11"/>
        <v>1.0830792682926829</v>
      </c>
      <c r="P73" s="208">
        <v>1421</v>
      </c>
      <c r="Q73" s="212">
        <f t="shared" si="12"/>
        <v>1.0830792682926829</v>
      </c>
      <c r="R73" s="208">
        <v>551</v>
      </c>
      <c r="S73" s="212">
        <f t="shared" si="13"/>
        <v>0.41996951219512196</v>
      </c>
      <c r="T73" s="208">
        <v>850</v>
      </c>
      <c r="U73" s="212">
        <f t="shared" si="14"/>
        <v>0.64786585365853655</v>
      </c>
      <c r="V73" s="213"/>
    </row>
    <row r="74" spans="1:22" ht="15.5" x14ac:dyDescent="0.35">
      <c r="A74" s="31">
        <v>70</v>
      </c>
      <c r="B74" s="154" t="s">
        <v>171</v>
      </c>
      <c r="C74" s="154" t="s">
        <v>100</v>
      </c>
      <c r="D74" s="31" t="s">
        <v>87</v>
      </c>
      <c r="E74" s="30">
        <v>23293</v>
      </c>
      <c r="F74" s="30">
        <v>42440</v>
      </c>
      <c r="G74" s="31" t="s">
        <v>98</v>
      </c>
      <c r="H74" s="112">
        <v>0.15</v>
      </c>
      <c r="I74" s="31"/>
      <c r="J74" s="31" t="s">
        <v>94</v>
      </c>
      <c r="K74" s="31" t="s">
        <v>88</v>
      </c>
      <c r="L74" s="30">
        <v>10295.506000000001</v>
      </c>
      <c r="M74" s="113">
        <f t="shared" si="10"/>
        <v>0.44200000000000006</v>
      </c>
      <c r="N74" s="30">
        <v>21823</v>
      </c>
      <c r="O74" s="114">
        <f t="shared" si="11"/>
        <v>0.93689091143261927</v>
      </c>
      <c r="P74" s="30">
        <v>21823</v>
      </c>
      <c r="Q74" s="114">
        <f t="shared" si="12"/>
        <v>0.93689091143261927</v>
      </c>
      <c r="R74" s="30">
        <v>10296</v>
      </c>
      <c r="S74" s="114">
        <f t="shared" si="13"/>
        <v>0.44202120808826684</v>
      </c>
      <c r="T74" s="30">
        <v>20000</v>
      </c>
      <c r="U74" s="114">
        <f t="shared" si="14"/>
        <v>0.85862705533851369</v>
      </c>
    </row>
    <row r="75" spans="1:22" s="201" customFormat="1" ht="31" x14ac:dyDescent="0.35">
      <c r="A75" s="206">
        <v>71</v>
      </c>
      <c r="B75" s="207" t="s">
        <v>172</v>
      </c>
      <c r="C75" s="207" t="s">
        <v>86</v>
      </c>
      <c r="D75" s="206" t="s">
        <v>87</v>
      </c>
      <c r="E75" s="208">
        <v>15470</v>
      </c>
      <c r="F75" s="208">
        <v>4350</v>
      </c>
      <c r="G75" s="206" t="s">
        <v>88</v>
      </c>
      <c r="H75" s="209">
        <v>0.75</v>
      </c>
      <c r="I75" s="206"/>
      <c r="J75" s="206" t="s">
        <v>83</v>
      </c>
      <c r="K75" s="206" t="s">
        <v>84</v>
      </c>
      <c r="L75" s="208">
        <v>1627.166666666667</v>
      </c>
      <c r="M75" s="211">
        <f t="shared" si="10"/>
        <v>0.10518207282913167</v>
      </c>
      <c r="N75" s="208">
        <v>1421</v>
      </c>
      <c r="O75" s="212">
        <f t="shared" si="11"/>
        <v>9.1855203619909509E-2</v>
      </c>
      <c r="P75" s="208">
        <v>1421</v>
      </c>
      <c r="Q75" s="212">
        <f t="shared" si="12"/>
        <v>9.1855203619909509E-2</v>
      </c>
      <c r="R75" s="208">
        <v>1627</v>
      </c>
      <c r="S75" s="212">
        <f t="shared" si="13"/>
        <v>0.10517129928894635</v>
      </c>
      <c r="T75" s="208">
        <v>1150</v>
      </c>
      <c r="U75" s="212">
        <f t="shared" si="14"/>
        <v>7.4337427278603749E-2</v>
      </c>
      <c r="V75" s="213"/>
    </row>
    <row r="76" spans="1:22" ht="15.5" x14ac:dyDescent="0.35">
      <c r="A76" s="31">
        <v>72</v>
      </c>
      <c r="B76" s="154" t="s">
        <v>173</v>
      </c>
      <c r="C76" s="154" t="s">
        <v>112</v>
      </c>
      <c r="D76" s="31" t="s">
        <v>87</v>
      </c>
      <c r="E76" s="30">
        <v>376080</v>
      </c>
      <c r="F76" s="30">
        <v>2170</v>
      </c>
      <c r="G76" s="31" t="s">
        <v>84</v>
      </c>
      <c r="H76" s="112">
        <v>0.85</v>
      </c>
      <c r="I76" s="31"/>
      <c r="J76" s="31" t="s">
        <v>89</v>
      </c>
      <c r="K76" s="31" t="s">
        <v>90</v>
      </c>
      <c r="L76" s="30">
        <v>17362.800000000003</v>
      </c>
      <c r="M76" s="113">
        <f t="shared" si="10"/>
        <v>4.6167836630504153E-2</v>
      </c>
      <c r="N76" s="30">
        <v>503</v>
      </c>
      <c r="O76" s="114">
        <f t="shared" si="11"/>
        <v>1.3374813869389492E-3</v>
      </c>
      <c r="P76" s="30">
        <v>503</v>
      </c>
      <c r="Q76" s="114">
        <f t="shared" si="12"/>
        <v>1.3374813869389492E-3</v>
      </c>
      <c r="R76" s="30">
        <v>1550</v>
      </c>
      <c r="S76" s="114">
        <f t="shared" si="13"/>
        <v>4.1214635184003406E-3</v>
      </c>
      <c r="T76" s="30">
        <v>1550</v>
      </c>
      <c r="U76" s="114">
        <f t="shared" si="14"/>
        <v>4.1214635184003406E-3</v>
      </c>
    </row>
    <row r="77" spans="1:22" s="201" customFormat="1" ht="15.5" x14ac:dyDescent="0.35">
      <c r="A77" s="206">
        <v>73</v>
      </c>
      <c r="B77" s="207" t="s">
        <v>174</v>
      </c>
      <c r="C77" s="207" t="s">
        <v>100</v>
      </c>
      <c r="D77" s="206" t="s">
        <v>81</v>
      </c>
      <c r="E77" s="208">
        <v>250</v>
      </c>
      <c r="F77" s="208">
        <v>2810</v>
      </c>
      <c r="G77" s="206" t="s">
        <v>88</v>
      </c>
      <c r="H77" s="209">
        <v>0.75</v>
      </c>
      <c r="I77" s="206"/>
      <c r="J77" s="206" t="s">
        <v>89</v>
      </c>
      <c r="K77" s="206" t="s">
        <v>90</v>
      </c>
      <c r="L77" s="208">
        <v>85</v>
      </c>
      <c r="M77" s="211">
        <f t="shared" si="10"/>
        <v>0.34</v>
      </c>
      <c r="N77" s="208">
        <v>251.5</v>
      </c>
      <c r="O77" s="212">
        <f t="shared" si="11"/>
        <v>1.006</v>
      </c>
      <c r="P77" s="208">
        <v>251.5</v>
      </c>
      <c r="Q77" s="212">
        <f t="shared" si="12"/>
        <v>1.006</v>
      </c>
      <c r="R77" s="208">
        <v>350</v>
      </c>
      <c r="S77" s="212">
        <f t="shared" si="13"/>
        <v>1.4</v>
      </c>
      <c r="T77" s="208">
        <v>350</v>
      </c>
      <c r="U77" s="212">
        <f t="shared" si="14"/>
        <v>1.4</v>
      </c>
      <c r="V77" s="213"/>
    </row>
    <row r="78" spans="1:22" ht="15.5" x14ac:dyDescent="0.35">
      <c r="A78" s="31">
        <v>74</v>
      </c>
      <c r="B78" s="154" t="s">
        <v>175</v>
      </c>
      <c r="C78" s="154" t="s">
        <v>100</v>
      </c>
      <c r="D78" s="31" t="s">
        <v>87</v>
      </c>
      <c r="E78" s="30">
        <v>6237</v>
      </c>
      <c r="F78" s="30">
        <v>32900</v>
      </c>
      <c r="G78" s="31" t="s">
        <v>98</v>
      </c>
      <c r="H78" s="112">
        <v>0.15</v>
      </c>
      <c r="I78" s="31"/>
      <c r="J78" s="31" t="s">
        <v>94</v>
      </c>
      <c r="K78" s="31" t="s">
        <v>88</v>
      </c>
      <c r="L78" s="30">
        <v>1680.7673333333335</v>
      </c>
      <c r="M78" s="113">
        <f t="shared" si="10"/>
        <v>0.26948329859440973</v>
      </c>
      <c r="N78" s="30">
        <v>16823</v>
      </c>
      <c r="O78" s="114">
        <f t="shared" si="11"/>
        <v>2.6972903639570305</v>
      </c>
      <c r="P78" s="30">
        <v>16823</v>
      </c>
      <c r="Q78" s="114">
        <f t="shared" si="12"/>
        <v>2.6972903639570305</v>
      </c>
      <c r="R78" s="30">
        <v>1681</v>
      </c>
      <c r="S78" s="114">
        <f t="shared" si="13"/>
        <v>0.2695206028539362</v>
      </c>
      <c r="T78" s="30">
        <v>10000</v>
      </c>
      <c r="U78" s="114">
        <f t="shared" si="14"/>
        <v>1.6033349366682701</v>
      </c>
    </row>
    <row r="79" spans="1:22" s="201" customFormat="1" ht="15.5" x14ac:dyDescent="0.35">
      <c r="A79" s="206">
        <v>75</v>
      </c>
      <c r="B79" s="207" t="s">
        <v>176</v>
      </c>
      <c r="C79" s="207" t="s">
        <v>86</v>
      </c>
      <c r="D79" s="206" t="s">
        <v>87</v>
      </c>
      <c r="E79" s="208">
        <v>8130</v>
      </c>
      <c r="F79" s="208">
        <v>40600</v>
      </c>
      <c r="G79" s="206" t="s">
        <v>98</v>
      </c>
      <c r="H79" s="209">
        <v>0.15</v>
      </c>
      <c r="I79" s="206"/>
      <c r="J79" s="206" t="s">
        <v>94</v>
      </c>
      <c r="K79" s="206" t="s">
        <v>88</v>
      </c>
      <c r="L79" s="208">
        <v>3231.9040000000005</v>
      </c>
      <c r="M79" s="211">
        <f t="shared" si="10"/>
        <v>0.3975281672816729</v>
      </c>
      <c r="N79" s="208">
        <v>23646</v>
      </c>
      <c r="O79" s="212">
        <f t="shared" si="11"/>
        <v>2.9084870848708486</v>
      </c>
      <c r="P79" s="208">
        <v>23646</v>
      </c>
      <c r="Q79" s="212">
        <f t="shared" si="12"/>
        <v>2.9084870848708486</v>
      </c>
      <c r="R79" s="208">
        <v>3232</v>
      </c>
      <c r="S79" s="212">
        <f t="shared" si="13"/>
        <v>0.397539975399754</v>
      </c>
      <c r="T79" s="208">
        <v>10000</v>
      </c>
      <c r="U79" s="212">
        <f t="shared" si="14"/>
        <v>1.2300123001230012</v>
      </c>
      <c r="V79" s="213"/>
    </row>
    <row r="80" spans="1:22" ht="31" x14ac:dyDescent="0.35">
      <c r="A80" s="31">
        <v>76</v>
      </c>
      <c r="B80" s="154" t="s">
        <v>177</v>
      </c>
      <c r="C80" s="154" t="s">
        <v>80</v>
      </c>
      <c r="D80" s="31" t="s">
        <v>87</v>
      </c>
      <c r="E80" s="30">
        <v>434</v>
      </c>
      <c r="F80" s="30">
        <v>21850</v>
      </c>
      <c r="G80" s="31" t="s">
        <v>98</v>
      </c>
      <c r="H80" s="112">
        <v>0.15</v>
      </c>
      <c r="I80" s="31"/>
      <c r="J80" s="31" t="s">
        <v>94</v>
      </c>
      <c r="K80" s="31" t="s">
        <v>88</v>
      </c>
      <c r="L80" s="30">
        <v>191.828</v>
      </c>
      <c r="M80" s="113">
        <f t="shared" si="10"/>
        <v>0.442</v>
      </c>
      <c r="N80" s="30">
        <v>6823</v>
      </c>
      <c r="O80" s="114">
        <f t="shared" si="11"/>
        <v>15.721198156682028</v>
      </c>
      <c r="P80" s="30">
        <v>6823</v>
      </c>
      <c r="Q80" s="114">
        <f t="shared" si="12"/>
        <v>15.721198156682028</v>
      </c>
      <c r="R80" s="30">
        <v>192</v>
      </c>
      <c r="S80" s="114">
        <f t="shared" si="13"/>
        <v>0.44239631336405533</v>
      </c>
      <c r="T80" s="30">
        <v>1000</v>
      </c>
      <c r="U80" s="114">
        <f t="shared" si="14"/>
        <v>2.3041474654377878</v>
      </c>
    </row>
    <row r="81" spans="1:22" s="201" customFormat="1" ht="15.5" x14ac:dyDescent="0.35">
      <c r="A81" s="206">
        <v>77</v>
      </c>
      <c r="B81" s="207" t="s">
        <v>178</v>
      </c>
      <c r="C81" s="207" t="s">
        <v>86</v>
      </c>
      <c r="D81" s="206" t="s">
        <v>87</v>
      </c>
      <c r="E81" s="208">
        <v>8761</v>
      </c>
      <c r="F81" s="208">
        <v>4970</v>
      </c>
      <c r="G81" s="206" t="s">
        <v>82</v>
      </c>
      <c r="H81" s="209">
        <v>0.6</v>
      </c>
      <c r="I81" s="206"/>
      <c r="J81" s="206" t="s">
        <v>83</v>
      </c>
      <c r="K81" s="206" t="s">
        <v>84</v>
      </c>
      <c r="L81" s="208">
        <v>1822.288</v>
      </c>
      <c r="M81" s="211">
        <f t="shared" si="10"/>
        <v>0.20799999999999999</v>
      </c>
      <c r="N81" s="208">
        <v>1421</v>
      </c>
      <c r="O81" s="212">
        <f t="shared" si="11"/>
        <v>0.16219609633603471</v>
      </c>
      <c r="P81" s="208">
        <v>1421</v>
      </c>
      <c r="Q81" s="212">
        <f t="shared" si="12"/>
        <v>0.16219609633603471</v>
      </c>
      <c r="R81" s="208">
        <v>1822</v>
      </c>
      <c r="S81" s="212">
        <f t="shared" si="13"/>
        <v>0.20796712704029222</v>
      </c>
      <c r="T81" s="208">
        <v>1150</v>
      </c>
      <c r="U81" s="212">
        <f t="shared" si="14"/>
        <v>0.13126355438876841</v>
      </c>
      <c r="V81" s="213"/>
    </row>
    <row r="82" spans="1:22" ht="15.5" x14ac:dyDescent="0.35">
      <c r="A82" s="31">
        <v>78</v>
      </c>
      <c r="B82" s="154" t="s">
        <v>179</v>
      </c>
      <c r="C82" s="154" t="s">
        <v>112</v>
      </c>
      <c r="D82" s="31" t="s">
        <v>87</v>
      </c>
      <c r="E82" s="30">
        <v>8533</v>
      </c>
      <c r="F82" s="30">
        <v>1230</v>
      </c>
      <c r="G82" s="31" t="s">
        <v>84</v>
      </c>
      <c r="H82" s="112">
        <v>0.85</v>
      </c>
      <c r="I82" s="31"/>
      <c r="J82" s="31" t="s">
        <v>89</v>
      </c>
      <c r="K82" s="31" t="s">
        <v>90</v>
      </c>
      <c r="L82" s="30">
        <v>572.98800000000028</v>
      </c>
      <c r="M82" s="113">
        <f t="shared" si="10"/>
        <v>6.7149654283370483E-2</v>
      </c>
      <c r="N82" s="30">
        <v>503</v>
      </c>
      <c r="O82" s="114">
        <f t="shared" si="11"/>
        <v>5.8947615141216457E-2</v>
      </c>
      <c r="P82" s="30">
        <v>503</v>
      </c>
      <c r="Q82" s="114">
        <f t="shared" si="12"/>
        <v>5.8947615141216457E-2</v>
      </c>
      <c r="R82" s="30">
        <v>750</v>
      </c>
      <c r="S82" s="114">
        <f t="shared" si="13"/>
        <v>8.7894058361654759E-2</v>
      </c>
      <c r="T82" s="30">
        <v>750</v>
      </c>
      <c r="U82" s="114">
        <f t="shared" si="14"/>
        <v>8.7894058361654759E-2</v>
      </c>
    </row>
    <row r="83" spans="1:22" s="201" customFormat="1" ht="15.5" x14ac:dyDescent="0.35">
      <c r="A83" s="206">
        <v>79</v>
      </c>
      <c r="B83" s="207" t="s">
        <v>180</v>
      </c>
      <c r="C83" s="207" t="s">
        <v>112</v>
      </c>
      <c r="D83" s="206" t="s">
        <v>87</v>
      </c>
      <c r="E83" s="208">
        <v>7876</v>
      </c>
      <c r="F83" s="208">
        <v>680</v>
      </c>
      <c r="G83" s="206" t="s">
        <v>119</v>
      </c>
      <c r="H83" s="209">
        <v>1</v>
      </c>
      <c r="I83" s="206"/>
      <c r="J83" s="206" t="s">
        <v>118</v>
      </c>
      <c r="K83" s="206" t="s">
        <v>119</v>
      </c>
      <c r="L83" s="208">
        <v>170</v>
      </c>
      <c r="M83" s="211">
        <f t="shared" si="10"/>
        <v>2.1584560690705943E-2</v>
      </c>
      <c r="N83" s="208">
        <v>174</v>
      </c>
      <c r="O83" s="212">
        <f t="shared" si="11"/>
        <v>2.2092432706957845E-2</v>
      </c>
      <c r="P83" s="208">
        <v>174</v>
      </c>
      <c r="Q83" s="212">
        <f t="shared" si="12"/>
        <v>2.2092432706957845E-2</v>
      </c>
      <c r="R83" s="208">
        <v>350</v>
      </c>
      <c r="S83" s="212">
        <f t="shared" si="13"/>
        <v>4.4438801422041645E-2</v>
      </c>
      <c r="T83" s="208">
        <v>350</v>
      </c>
      <c r="U83" s="212">
        <f t="shared" si="14"/>
        <v>4.4438801422041645E-2</v>
      </c>
      <c r="V83" s="213"/>
    </row>
    <row r="84" spans="1:22" ht="15.5" x14ac:dyDescent="0.35">
      <c r="A84" s="31">
        <v>80</v>
      </c>
      <c r="B84" s="154" t="s">
        <v>181</v>
      </c>
      <c r="C84" s="154" t="s">
        <v>86</v>
      </c>
      <c r="D84" s="31" t="s">
        <v>87</v>
      </c>
      <c r="E84" s="30">
        <v>5706</v>
      </c>
      <c r="F84" s="30">
        <v>7260</v>
      </c>
      <c r="G84" s="31" t="s">
        <v>82</v>
      </c>
      <c r="H84" s="112">
        <v>0.6</v>
      </c>
      <c r="I84" s="31"/>
      <c r="J84" s="31" t="s">
        <v>83</v>
      </c>
      <c r="K84" s="31" t="s">
        <v>84</v>
      </c>
      <c r="L84" s="30">
        <v>590.30399999999997</v>
      </c>
      <c r="M84" s="113">
        <f t="shared" si="10"/>
        <v>0.10345320715036803</v>
      </c>
      <c r="N84" s="30">
        <v>1421</v>
      </c>
      <c r="O84" s="114">
        <f t="shared" si="11"/>
        <v>0.24903610234840518</v>
      </c>
      <c r="P84" s="30">
        <v>1421</v>
      </c>
      <c r="Q84" s="114">
        <f t="shared" si="12"/>
        <v>0.24903610234840518</v>
      </c>
      <c r="R84" s="30">
        <v>590</v>
      </c>
      <c r="S84" s="114">
        <f t="shared" si="13"/>
        <v>0.10339992989835262</v>
      </c>
      <c r="T84" s="30">
        <v>1150</v>
      </c>
      <c r="U84" s="114">
        <f t="shared" si="14"/>
        <v>0.20154223624255169</v>
      </c>
    </row>
    <row r="85" spans="1:22" s="201" customFormat="1" ht="15.5" x14ac:dyDescent="0.35">
      <c r="A85" s="206">
        <v>81</v>
      </c>
      <c r="B85" s="207" t="s">
        <v>182</v>
      </c>
      <c r="C85" s="207" t="s">
        <v>80</v>
      </c>
      <c r="D85" s="206" t="s">
        <v>87</v>
      </c>
      <c r="E85" s="208">
        <v>326</v>
      </c>
      <c r="F85" s="208">
        <v>116600</v>
      </c>
      <c r="G85" s="206" t="s">
        <v>167</v>
      </c>
      <c r="H85" s="209">
        <v>-0.1</v>
      </c>
      <c r="I85" s="206"/>
      <c r="J85" s="206" t="s">
        <v>94</v>
      </c>
      <c r="K85" s="206" t="s">
        <v>88</v>
      </c>
      <c r="L85" s="208">
        <v>176.17599999999999</v>
      </c>
      <c r="M85" s="211">
        <f t="shared" si="10"/>
        <v>0.54041717791411037</v>
      </c>
      <c r="N85" s="208">
        <v>13646</v>
      </c>
      <c r="O85" s="212">
        <f t="shared" si="11"/>
        <v>41.858895705521469</v>
      </c>
      <c r="P85" s="208">
        <v>13646</v>
      </c>
      <c r="Q85" s="212">
        <f t="shared" si="12"/>
        <v>41.858895705521469</v>
      </c>
      <c r="R85" s="208">
        <v>176</v>
      </c>
      <c r="S85" s="212">
        <f t="shared" si="13"/>
        <v>0.53987730061349692</v>
      </c>
      <c r="T85" s="208">
        <v>1000</v>
      </c>
      <c r="U85" s="212">
        <f t="shared" si="14"/>
        <v>3.0674846625766872</v>
      </c>
      <c r="V85" s="213"/>
    </row>
    <row r="86" spans="1:22" ht="31" x14ac:dyDescent="0.35">
      <c r="A86" s="31">
        <v>82</v>
      </c>
      <c r="B86" s="154" t="s">
        <v>183</v>
      </c>
      <c r="C86" s="154" t="s">
        <v>80</v>
      </c>
      <c r="D86" s="31" t="s">
        <v>87</v>
      </c>
      <c r="E86" s="30">
        <v>4515</v>
      </c>
      <c r="F86" s="30">
        <v>89200</v>
      </c>
      <c r="G86" s="31" t="s">
        <v>167</v>
      </c>
      <c r="H86" s="112">
        <v>-0.1</v>
      </c>
      <c r="I86" s="31"/>
      <c r="J86" s="31" t="s">
        <v>94</v>
      </c>
      <c r="K86" s="31" t="s">
        <v>88</v>
      </c>
      <c r="L86" s="30">
        <v>1111.9680000000001</v>
      </c>
      <c r="M86" s="113">
        <f t="shared" si="10"/>
        <v>0.24628305647840534</v>
      </c>
      <c r="N86" s="30">
        <v>11823</v>
      </c>
      <c r="O86" s="114">
        <f t="shared" si="11"/>
        <v>2.6186046511627907</v>
      </c>
      <c r="P86" s="30">
        <v>11823</v>
      </c>
      <c r="Q86" s="114">
        <f t="shared" si="12"/>
        <v>2.6186046511627907</v>
      </c>
      <c r="R86" s="30">
        <v>1112</v>
      </c>
      <c r="S86" s="114">
        <f t="shared" si="13"/>
        <v>0.24629014396456256</v>
      </c>
      <c r="T86" s="30">
        <v>5000</v>
      </c>
      <c r="U86" s="114">
        <f t="shared" si="14"/>
        <v>1.1074197120708749</v>
      </c>
    </row>
    <row r="87" spans="1:22" s="201" customFormat="1" ht="15.5" x14ac:dyDescent="0.35">
      <c r="A87" s="206">
        <v>83</v>
      </c>
      <c r="B87" s="207" t="s">
        <v>184</v>
      </c>
      <c r="C87" s="207" t="s">
        <v>112</v>
      </c>
      <c r="D87" s="206" t="s">
        <v>87</v>
      </c>
      <c r="E87" s="208">
        <v>104042</v>
      </c>
      <c r="F87" s="208">
        <v>510</v>
      </c>
      <c r="G87" s="206" t="s">
        <v>119</v>
      </c>
      <c r="H87" s="209">
        <v>1</v>
      </c>
      <c r="I87" s="206"/>
      <c r="J87" s="206" t="s">
        <v>118</v>
      </c>
      <c r="K87" s="206" t="s">
        <v>119</v>
      </c>
      <c r="L87" s="210">
        <v>170</v>
      </c>
      <c r="M87" s="211">
        <f t="shared" si="10"/>
        <v>1.6339555179638993E-3</v>
      </c>
      <c r="N87" s="208">
        <v>174</v>
      </c>
      <c r="O87" s="212">
        <f t="shared" si="11"/>
        <v>1.6724015301512851E-3</v>
      </c>
      <c r="P87" s="208">
        <v>174</v>
      </c>
      <c r="Q87" s="212">
        <f t="shared" si="12"/>
        <v>1.6724015301512851E-3</v>
      </c>
      <c r="R87" s="208">
        <v>650</v>
      </c>
      <c r="S87" s="212">
        <f t="shared" si="13"/>
        <v>6.2474769804502029E-3</v>
      </c>
      <c r="T87" s="208">
        <v>650</v>
      </c>
      <c r="U87" s="212">
        <f t="shared" si="14"/>
        <v>6.2474769804502029E-3</v>
      </c>
      <c r="V87" s="213"/>
    </row>
    <row r="88" spans="1:22" ht="15.5" x14ac:dyDescent="0.35">
      <c r="A88" s="31">
        <v>84</v>
      </c>
      <c r="B88" s="154" t="s">
        <v>185</v>
      </c>
      <c r="C88" s="154" t="s">
        <v>112</v>
      </c>
      <c r="D88" s="31" t="s">
        <v>87</v>
      </c>
      <c r="E88" s="30">
        <v>569619</v>
      </c>
      <c r="F88" s="30">
        <v>640</v>
      </c>
      <c r="G88" s="31" t="s">
        <v>119</v>
      </c>
      <c r="H88" s="112">
        <v>1</v>
      </c>
      <c r="I88" s="31"/>
      <c r="J88" s="31" t="s">
        <v>118</v>
      </c>
      <c r="K88" s="31" t="s">
        <v>119</v>
      </c>
      <c r="L88" s="138">
        <v>170</v>
      </c>
      <c r="M88" s="113">
        <f t="shared" si="10"/>
        <v>2.9844510102366669E-4</v>
      </c>
      <c r="N88" s="30">
        <v>174</v>
      </c>
      <c r="O88" s="114">
        <f t="shared" si="11"/>
        <v>3.054673386948118E-4</v>
      </c>
      <c r="P88" s="30">
        <v>174</v>
      </c>
      <c r="Q88" s="114">
        <f t="shared" si="12"/>
        <v>3.054673386948118E-4</v>
      </c>
      <c r="R88" s="30">
        <v>850</v>
      </c>
      <c r="S88" s="114">
        <f t="shared" si="13"/>
        <v>1.4922255051183335E-3</v>
      </c>
      <c r="T88" s="30">
        <v>850</v>
      </c>
      <c r="U88" s="114">
        <f t="shared" si="14"/>
        <v>1.4922255051183335E-3</v>
      </c>
    </row>
    <row r="89" spans="1:22" s="201" customFormat="1" ht="31" x14ac:dyDescent="0.35">
      <c r="A89" s="206">
        <v>85</v>
      </c>
      <c r="B89" s="207" t="s">
        <v>186</v>
      </c>
      <c r="C89" s="207" t="s">
        <v>100</v>
      </c>
      <c r="D89" s="206" t="s">
        <v>87</v>
      </c>
      <c r="E89" s="208">
        <v>300003</v>
      </c>
      <c r="F89" s="208">
        <v>11830</v>
      </c>
      <c r="G89" s="206" t="s">
        <v>133</v>
      </c>
      <c r="H89" s="209">
        <v>0.45</v>
      </c>
      <c r="I89" s="206"/>
      <c r="J89" s="206" t="s">
        <v>83</v>
      </c>
      <c r="K89" s="206" t="s">
        <v>128</v>
      </c>
      <c r="L89" s="208">
        <v>41542.050000000003</v>
      </c>
      <c r="M89" s="211">
        <f t="shared" si="10"/>
        <v>0.13847211527884723</v>
      </c>
      <c r="N89" s="208">
        <v>1421</v>
      </c>
      <c r="O89" s="212">
        <f t="shared" si="11"/>
        <v>4.7366193004736616E-3</v>
      </c>
      <c r="P89" s="208">
        <v>1421</v>
      </c>
      <c r="Q89" s="212">
        <f t="shared" si="12"/>
        <v>4.7366193004736616E-3</v>
      </c>
      <c r="R89" s="210">
        <v>41542</v>
      </c>
      <c r="S89" s="212">
        <f t="shared" si="13"/>
        <v>0.13847194861384721</v>
      </c>
      <c r="T89" s="208">
        <v>2350</v>
      </c>
      <c r="U89" s="212">
        <f t="shared" si="14"/>
        <v>7.8332550007833256E-3</v>
      </c>
      <c r="V89" s="213"/>
    </row>
    <row r="90" spans="1:22" ht="15.5" x14ac:dyDescent="0.35">
      <c r="A90" s="31">
        <v>86</v>
      </c>
      <c r="B90" s="154" t="s">
        <v>187</v>
      </c>
      <c r="C90" s="154" t="s">
        <v>100</v>
      </c>
      <c r="D90" s="31" t="s">
        <v>87</v>
      </c>
      <c r="E90" s="30">
        <v>14063</v>
      </c>
      <c r="F90" s="30">
        <v>10880</v>
      </c>
      <c r="G90" s="31" t="s">
        <v>82</v>
      </c>
      <c r="H90" s="112">
        <v>0.6</v>
      </c>
      <c r="I90" s="31"/>
      <c r="J90" s="31" t="s">
        <v>83</v>
      </c>
      <c r="K90" s="31" t="s">
        <v>84</v>
      </c>
      <c r="L90" s="30">
        <v>1558.8533333333335</v>
      </c>
      <c r="M90" s="113">
        <f t="shared" si="10"/>
        <v>0.11084785133565622</v>
      </c>
      <c r="N90" s="30">
        <v>1421</v>
      </c>
      <c r="O90" s="114">
        <f t="shared" si="11"/>
        <v>0.10104529616724739</v>
      </c>
      <c r="P90" s="30">
        <v>1421</v>
      </c>
      <c r="Q90" s="114">
        <f t="shared" si="12"/>
        <v>0.10104529616724739</v>
      </c>
      <c r="R90" s="30">
        <v>1559</v>
      </c>
      <c r="S90" s="114">
        <f t="shared" si="13"/>
        <v>0.11085828059446776</v>
      </c>
      <c r="T90" s="30">
        <v>1150</v>
      </c>
      <c r="U90" s="114">
        <f t="shared" si="14"/>
        <v>8.1774870226836383E-2</v>
      </c>
    </row>
    <row r="91" spans="1:22" s="201" customFormat="1" ht="15.5" x14ac:dyDescent="0.35">
      <c r="A91" s="206">
        <v>87</v>
      </c>
      <c r="B91" s="207" t="s">
        <v>188</v>
      </c>
      <c r="C91" s="207" t="s">
        <v>80</v>
      </c>
      <c r="D91" s="206" t="s">
        <v>87</v>
      </c>
      <c r="E91" s="208">
        <v>1061</v>
      </c>
      <c r="F91" s="208">
        <v>32860</v>
      </c>
      <c r="G91" s="206" t="s">
        <v>98</v>
      </c>
      <c r="H91" s="209">
        <v>0.15</v>
      </c>
      <c r="I91" s="206"/>
      <c r="J91" s="206" t="s">
        <v>94</v>
      </c>
      <c r="K91" s="206" t="s">
        <v>88</v>
      </c>
      <c r="L91" s="208">
        <v>409.73400000000004</v>
      </c>
      <c r="M91" s="211">
        <f t="shared" si="10"/>
        <v>0.38617719132893502</v>
      </c>
      <c r="N91" s="208">
        <v>18646</v>
      </c>
      <c r="O91" s="212">
        <f t="shared" si="11"/>
        <v>17.573986804901036</v>
      </c>
      <c r="P91" s="208">
        <v>18646</v>
      </c>
      <c r="Q91" s="212">
        <f t="shared" si="12"/>
        <v>17.573986804901036</v>
      </c>
      <c r="R91" s="210">
        <v>410</v>
      </c>
      <c r="S91" s="212">
        <f t="shared" si="13"/>
        <v>0.38642789820923656</v>
      </c>
      <c r="T91" s="208">
        <v>5000</v>
      </c>
      <c r="U91" s="212">
        <f t="shared" si="14"/>
        <v>4.7125353440150803</v>
      </c>
      <c r="V91" s="213"/>
    </row>
    <row r="92" spans="1:22" ht="31" x14ac:dyDescent="0.35">
      <c r="A92" s="31">
        <v>88</v>
      </c>
      <c r="B92" s="154" t="s">
        <v>189</v>
      </c>
      <c r="C92" s="154" t="s">
        <v>86</v>
      </c>
      <c r="D92" s="31" t="s">
        <v>81</v>
      </c>
      <c r="E92" s="30">
        <v>1732</v>
      </c>
      <c r="F92" s="30">
        <v>2080</v>
      </c>
      <c r="G92" s="31" t="s">
        <v>84</v>
      </c>
      <c r="H92" s="112">
        <v>0.85</v>
      </c>
      <c r="I92" s="31"/>
      <c r="J92" s="31" t="s">
        <v>89</v>
      </c>
      <c r="K92" s="31" t="s">
        <v>90</v>
      </c>
      <c r="L92" s="30">
        <v>85</v>
      </c>
      <c r="M92" s="113">
        <f t="shared" si="10"/>
        <v>4.9076212471131642E-2</v>
      </c>
      <c r="N92" s="30">
        <v>251.5</v>
      </c>
      <c r="O92" s="114">
        <f t="shared" si="11"/>
        <v>0.14520785219399537</v>
      </c>
      <c r="P92" s="30">
        <v>251.5</v>
      </c>
      <c r="Q92" s="114">
        <f t="shared" si="12"/>
        <v>0.14520785219399537</v>
      </c>
      <c r="R92" s="138">
        <v>550</v>
      </c>
      <c r="S92" s="114">
        <f t="shared" si="13"/>
        <v>0.31755196304849886</v>
      </c>
      <c r="T92" s="30">
        <v>550</v>
      </c>
      <c r="U92" s="114">
        <f t="shared" si="14"/>
        <v>0.31755196304849886</v>
      </c>
    </row>
    <row r="93" spans="1:22" s="201" customFormat="1" ht="31" x14ac:dyDescent="0.35">
      <c r="A93" s="206">
        <v>89</v>
      </c>
      <c r="B93" s="207" t="s">
        <v>190</v>
      </c>
      <c r="C93" s="207" t="s">
        <v>112</v>
      </c>
      <c r="D93" s="206" t="s">
        <v>87</v>
      </c>
      <c r="E93" s="208">
        <v>1220</v>
      </c>
      <c r="F93" s="208">
        <v>10360</v>
      </c>
      <c r="G93" s="206" t="s">
        <v>82</v>
      </c>
      <c r="H93" s="209">
        <v>0.6</v>
      </c>
      <c r="I93" s="206"/>
      <c r="J93" s="206" t="s">
        <v>83</v>
      </c>
      <c r="K93" s="206" t="s">
        <v>84</v>
      </c>
      <c r="L93" s="208">
        <v>253.76</v>
      </c>
      <c r="M93" s="211">
        <f t="shared" si="10"/>
        <v>0.20799999999999999</v>
      </c>
      <c r="N93" s="208">
        <v>1421</v>
      </c>
      <c r="O93" s="212">
        <f t="shared" si="11"/>
        <v>1.1647540983606557</v>
      </c>
      <c r="P93" s="208">
        <v>1421</v>
      </c>
      <c r="Q93" s="212">
        <f t="shared" si="12"/>
        <v>1.1647540983606557</v>
      </c>
      <c r="R93" s="208">
        <v>254</v>
      </c>
      <c r="S93" s="212">
        <f t="shared" si="13"/>
        <v>0.2081967213114754</v>
      </c>
      <c r="T93" s="208">
        <v>850</v>
      </c>
      <c r="U93" s="212">
        <f t="shared" si="14"/>
        <v>0.69672131147540983</v>
      </c>
      <c r="V93" s="213"/>
    </row>
    <row r="94" spans="1:22" ht="31" x14ac:dyDescent="0.35">
      <c r="A94" s="31">
        <v>90</v>
      </c>
      <c r="B94" s="154" t="s">
        <v>191</v>
      </c>
      <c r="C94" s="154" t="s">
        <v>92</v>
      </c>
      <c r="D94" s="31" t="s">
        <v>87</v>
      </c>
      <c r="E94" s="30">
        <v>1854</v>
      </c>
      <c r="F94" s="30">
        <v>10820</v>
      </c>
      <c r="G94" s="31" t="s">
        <v>82</v>
      </c>
      <c r="H94" s="112">
        <v>0.6</v>
      </c>
      <c r="I94" s="31"/>
      <c r="J94" s="31" t="s">
        <v>83</v>
      </c>
      <c r="K94" s="31" t="s">
        <v>84</v>
      </c>
      <c r="L94" s="30">
        <v>334.048</v>
      </c>
      <c r="M94" s="113">
        <f t="shared" si="10"/>
        <v>0.18017691477885653</v>
      </c>
      <c r="N94" s="30">
        <v>1421</v>
      </c>
      <c r="O94" s="114">
        <f t="shared" si="11"/>
        <v>0.76645091693635381</v>
      </c>
      <c r="P94" s="30">
        <v>1421</v>
      </c>
      <c r="Q94" s="114">
        <f t="shared" si="12"/>
        <v>0.76645091693635381</v>
      </c>
      <c r="R94" s="30">
        <v>334</v>
      </c>
      <c r="S94" s="114">
        <f t="shared" si="13"/>
        <v>0.18015102481121897</v>
      </c>
      <c r="T94" s="30">
        <v>850</v>
      </c>
      <c r="U94" s="114">
        <f t="shared" si="14"/>
        <v>0.45846817691477887</v>
      </c>
    </row>
    <row r="95" spans="1:22" s="201" customFormat="1" ht="15.5" x14ac:dyDescent="0.35">
      <c r="A95" s="206">
        <v>91</v>
      </c>
      <c r="B95" s="207" t="s">
        <v>192</v>
      </c>
      <c r="C95" s="207" t="s">
        <v>80</v>
      </c>
      <c r="D95" s="206" t="s">
        <v>87</v>
      </c>
      <c r="E95" s="208">
        <v>132</v>
      </c>
      <c r="F95" s="208">
        <v>240535</v>
      </c>
      <c r="G95" s="206" t="s">
        <v>167</v>
      </c>
      <c r="H95" s="209">
        <v>-0.1</v>
      </c>
      <c r="I95" s="206"/>
      <c r="J95" s="206" t="s">
        <v>94</v>
      </c>
      <c r="K95" s="206" t="s">
        <v>88</v>
      </c>
      <c r="L95" s="208">
        <v>170</v>
      </c>
      <c r="M95" s="211">
        <f t="shared" si="10"/>
        <v>1.2878787878787878</v>
      </c>
      <c r="N95" s="208">
        <v>6823</v>
      </c>
      <c r="O95" s="212">
        <f t="shared" si="11"/>
        <v>51.689393939393938</v>
      </c>
      <c r="P95" s="208">
        <v>6823</v>
      </c>
      <c r="Q95" s="212">
        <f t="shared" si="12"/>
        <v>51.689393939393938</v>
      </c>
      <c r="R95" s="210">
        <v>170</v>
      </c>
      <c r="S95" s="212">
        <f t="shared" si="13"/>
        <v>1.2878787878787878</v>
      </c>
      <c r="T95" s="208">
        <v>1000</v>
      </c>
      <c r="U95" s="212">
        <f t="shared" si="14"/>
        <v>7.5757575757575761</v>
      </c>
      <c r="V95" s="213"/>
    </row>
    <row r="96" spans="1:22" ht="15.5" x14ac:dyDescent="0.35">
      <c r="A96" s="31">
        <v>92</v>
      </c>
      <c r="B96" s="154" t="s">
        <v>193</v>
      </c>
      <c r="C96" s="154" t="s">
        <v>100</v>
      </c>
      <c r="D96" s="31" t="s">
        <v>87</v>
      </c>
      <c r="E96" s="30">
        <v>882</v>
      </c>
      <c r="F96" s="30">
        <v>4260</v>
      </c>
      <c r="G96" s="31" t="s">
        <v>88</v>
      </c>
      <c r="H96" s="112">
        <v>0.75</v>
      </c>
      <c r="I96" s="31"/>
      <c r="J96" s="31" t="s">
        <v>83</v>
      </c>
      <c r="K96" s="31" t="s">
        <v>84</v>
      </c>
      <c r="L96" s="30">
        <v>170</v>
      </c>
      <c r="M96" s="113">
        <f t="shared" si="10"/>
        <v>0.1927437641723356</v>
      </c>
      <c r="N96" s="30">
        <v>1421</v>
      </c>
      <c r="O96" s="114">
        <f t="shared" si="11"/>
        <v>1.6111111111111112</v>
      </c>
      <c r="P96" s="30">
        <v>1421</v>
      </c>
      <c r="Q96" s="114">
        <f t="shared" si="12"/>
        <v>1.6111111111111112</v>
      </c>
      <c r="R96" s="30">
        <v>170</v>
      </c>
      <c r="S96" s="114">
        <f t="shared" si="13"/>
        <v>0.1927437641723356</v>
      </c>
      <c r="T96" s="31">
        <v>550</v>
      </c>
      <c r="U96" s="114">
        <f t="shared" si="14"/>
        <v>0.62358276643990929</v>
      </c>
    </row>
    <row r="97" spans="1:22" s="201" customFormat="1" ht="31" x14ac:dyDescent="0.35">
      <c r="A97" s="206">
        <v>93</v>
      </c>
      <c r="B97" s="207" t="s">
        <v>194</v>
      </c>
      <c r="C97" s="207" t="s">
        <v>80</v>
      </c>
      <c r="D97" s="206" t="s">
        <v>87</v>
      </c>
      <c r="E97" s="208">
        <v>909</v>
      </c>
      <c r="F97" s="208">
        <v>10480</v>
      </c>
      <c r="G97" s="206" t="s">
        <v>82</v>
      </c>
      <c r="H97" s="209">
        <v>0.6</v>
      </c>
      <c r="I97" s="206"/>
      <c r="J97" s="206" t="s">
        <v>83</v>
      </c>
      <c r="K97" s="206" t="s">
        <v>84</v>
      </c>
      <c r="L97" s="208">
        <v>189.072</v>
      </c>
      <c r="M97" s="211">
        <f t="shared" si="10"/>
        <v>0.20799999999999999</v>
      </c>
      <c r="N97" s="208">
        <v>1421</v>
      </c>
      <c r="O97" s="212">
        <f t="shared" si="11"/>
        <v>1.5632563256325633</v>
      </c>
      <c r="P97" s="208">
        <v>1421</v>
      </c>
      <c r="Q97" s="212">
        <f t="shared" si="12"/>
        <v>1.5632563256325633</v>
      </c>
      <c r="R97" s="208">
        <v>189</v>
      </c>
      <c r="S97" s="212">
        <f t="shared" si="13"/>
        <v>0.20792079207920791</v>
      </c>
      <c r="T97" s="206">
        <v>550</v>
      </c>
      <c r="U97" s="212">
        <f t="shared" si="14"/>
        <v>0.60506050605060502</v>
      </c>
      <c r="V97" s="213"/>
    </row>
    <row r="98" spans="1:22" ht="15.5" x14ac:dyDescent="0.35">
      <c r="A98" s="31">
        <v>94</v>
      </c>
      <c r="B98" s="154" t="s">
        <v>195</v>
      </c>
      <c r="C98" s="154" t="s">
        <v>112</v>
      </c>
      <c r="D98" s="31" t="s">
        <v>81</v>
      </c>
      <c r="E98" s="30">
        <v>130</v>
      </c>
      <c r="F98" s="30">
        <v>440</v>
      </c>
      <c r="G98" s="31" t="s">
        <v>119</v>
      </c>
      <c r="H98" s="112">
        <v>1</v>
      </c>
      <c r="I98" s="31"/>
      <c r="J98" s="31" t="s">
        <v>118</v>
      </c>
      <c r="K98" s="31" t="s">
        <v>119</v>
      </c>
      <c r="L98" s="30">
        <v>85</v>
      </c>
      <c r="M98" s="113">
        <f t="shared" si="10"/>
        <v>0.65384615384615385</v>
      </c>
      <c r="N98" s="30">
        <v>87</v>
      </c>
      <c r="O98" s="114">
        <f t="shared" si="11"/>
        <v>0.66923076923076918</v>
      </c>
      <c r="P98" s="30">
        <v>87</v>
      </c>
      <c r="Q98" s="114">
        <f t="shared" si="12"/>
        <v>0.66923076923076918</v>
      </c>
      <c r="R98" s="30">
        <v>150</v>
      </c>
      <c r="S98" s="114">
        <f t="shared" si="13"/>
        <v>1.1538461538461537</v>
      </c>
      <c r="T98" s="31">
        <v>150</v>
      </c>
      <c r="U98" s="114">
        <f t="shared" si="14"/>
        <v>1.1538461538461537</v>
      </c>
    </row>
    <row r="99" spans="1:22" s="201" customFormat="1" ht="15.5" x14ac:dyDescent="0.35">
      <c r="A99" s="206">
        <v>95</v>
      </c>
      <c r="B99" s="207" t="s">
        <v>196</v>
      </c>
      <c r="C99" s="207" t="s">
        <v>100</v>
      </c>
      <c r="D99" s="206" t="s">
        <v>81</v>
      </c>
      <c r="E99" s="208">
        <v>47986</v>
      </c>
      <c r="F99" s="208">
        <v>1270</v>
      </c>
      <c r="G99" s="206" t="s">
        <v>84</v>
      </c>
      <c r="H99" s="209">
        <v>0.85</v>
      </c>
      <c r="I99" s="206"/>
      <c r="J99" s="206" t="s">
        <v>89</v>
      </c>
      <c r="K99" s="206" t="s">
        <v>90</v>
      </c>
      <c r="L99" s="208">
        <v>1871.4539999999997</v>
      </c>
      <c r="M99" s="211">
        <f t="shared" si="10"/>
        <v>3.8999999999999993E-2</v>
      </c>
      <c r="N99" s="208">
        <v>251.5</v>
      </c>
      <c r="O99" s="212">
        <f t="shared" si="11"/>
        <v>5.2411119909973741E-3</v>
      </c>
      <c r="P99" s="208">
        <v>251.5</v>
      </c>
      <c r="Q99" s="212">
        <f t="shared" si="12"/>
        <v>5.2411119909973741E-3</v>
      </c>
      <c r="R99" s="210">
        <v>950</v>
      </c>
      <c r="S99" s="212">
        <f t="shared" si="13"/>
        <v>1.9797440920268413E-2</v>
      </c>
      <c r="T99" s="206">
        <v>950</v>
      </c>
      <c r="U99" s="212">
        <f t="shared" si="14"/>
        <v>1.9797440920268413E-2</v>
      </c>
      <c r="V99" s="213"/>
    </row>
    <row r="100" spans="1:22" ht="15.5" x14ac:dyDescent="0.35">
      <c r="A100" s="31">
        <v>96</v>
      </c>
      <c r="B100" s="154" t="s">
        <v>197</v>
      </c>
      <c r="C100" s="154" t="s">
        <v>112</v>
      </c>
      <c r="D100" s="31" t="s">
        <v>87</v>
      </c>
      <c r="E100" s="30">
        <v>485</v>
      </c>
      <c r="F100" s="30">
        <v>5010</v>
      </c>
      <c r="G100" s="31" t="s">
        <v>82</v>
      </c>
      <c r="H100" s="112">
        <v>0.6</v>
      </c>
      <c r="I100" s="31"/>
      <c r="J100" s="31" t="s">
        <v>83</v>
      </c>
      <c r="K100" s="31" t="s">
        <v>84</v>
      </c>
      <c r="L100" s="30">
        <v>170</v>
      </c>
      <c r="M100" s="113">
        <f t="shared" si="10"/>
        <v>0.35051546391752575</v>
      </c>
      <c r="N100" s="30">
        <v>1421</v>
      </c>
      <c r="O100" s="114">
        <f t="shared" si="11"/>
        <v>2.9298969072164947</v>
      </c>
      <c r="P100" s="30">
        <v>1421</v>
      </c>
      <c r="Q100" s="114">
        <f t="shared" si="12"/>
        <v>2.9298969072164947</v>
      </c>
      <c r="R100" s="30">
        <v>170</v>
      </c>
      <c r="S100" s="114">
        <f t="shared" si="13"/>
        <v>0.35051546391752575</v>
      </c>
      <c r="T100" s="31">
        <v>550</v>
      </c>
      <c r="U100" s="114">
        <f t="shared" si="14"/>
        <v>1.134020618556701</v>
      </c>
    </row>
    <row r="101" spans="1:22" s="201" customFormat="1" ht="15.5" x14ac:dyDescent="0.35">
      <c r="A101" s="206">
        <v>97</v>
      </c>
      <c r="B101" s="207" t="s">
        <v>198</v>
      </c>
      <c r="C101" s="207" t="s">
        <v>100</v>
      </c>
      <c r="D101" s="206" t="s">
        <v>87</v>
      </c>
      <c r="E101" s="208">
        <v>34778</v>
      </c>
      <c r="F101" s="208">
        <v>1340</v>
      </c>
      <c r="G101" s="206" t="s">
        <v>84</v>
      </c>
      <c r="H101" s="209">
        <v>0.85</v>
      </c>
      <c r="I101" s="206"/>
      <c r="J101" s="206" t="s">
        <v>89</v>
      </c>
      <c r="K101" s="206" t="s">
        <v>90</v>
      </c>
      <c r="L101" s="208">
        <v>1627.018</v>
      </c>
      <c r="M101" s="211">
        <f t="shared" ref="M101:M132" si="15">L101/E101</f>
        <v>4.6782966243027205E-2</v>
      </c>
      <c r="N101" s="208">
        <v>503</v>
      </c>
      <c r="O101" s="212">
        <f t="shared" ref="O101:O132" si="16">N101/E101</f>
        <v>1.4463166369543964E-2</v>
      </c>
      <c r="P101" s="208">
        <v>503</v>
      </c>
      <c r="Q101" s="212">
        <f t="shared" ref="Q101:Q132" si="17">P101/E101</f>
        <v>1.4463166369543964E-2</v>
      </c>
      <c r="R101" s="208">
        <v>950</v>
      </c>
      <c r="S101" s="212">
        <f t="shared" ref="S101:S132" si="18">R101/E101</f>
        <v>2.731611938581862E-2</v>
      </c>
      <c r="T101" s="206">
        <v>950</v>
      </c>
      <c r="U101" s="212">
        <f t="shared" ref="U101:U132" si="19">T101/E101</f>
        <v>2.731611938581862E-2</v>
      </c>
      <c r="V101" s="213"/>
    </row>
    <row r="102" spans="1:22" ht="31" x14ac:dyDescent="0.35">
      <c r="A102" s="31">
        <v>98</v>
      </c>
      <c r="B102" s="154" t="s">
        <v>199</v>
      </c>
      <c r="C102" s="154" t="s">
        <v>80</v>
      </c>
      <c r="D102" s="31" t="s">
        <v>87</v>
      </c>
      <c r="E102" s="30">
        <v>58189</v>
      </c>
      <c r="F102" s="30">
        <v>60230</v>
      </c>
      <c r="G102" s="31" t="s">
        <v>101</v>
      </c>
      <c r="H102" s="112">
        <v>0</v>
      </c>
      <c r="I102" s="31"/>
      <c r="J102" s="31" t="s">
        <v>94</v>
      </c>
      <c r="K102" s="31" t="s">
        <v>88</v>
      </c>
      <c r="L102" s="30">
        <v>24925.56</v>
      </c>
      <c r="M102" s="113">
        <f t="shared" si="15"/>
        <v>0.42835518740655454</v>
      </c>
      <c r="N102" s="30">
        <v>26823</v>
      </c>
      <c r="O102" s="114">
        <f t="shared" si="16"/>
        <v>0.46096341232879068</v>
      </c>
      <c r="P102" s="30">
        <v>26823</v>
      </c>
      <c r="Q102" s="114">
        <f t="shared" si="17"/>
        <v>0.46096341232879068</v>
      </c>
      <c r="R102" s="138">
        <v>24926</v>
      </c>
      <c r="S102" s="114">
        <f t="shared" si="18"/>
        <v>0.42836274897317361</v>
      </c>
      <c r="T102" s="30">
        <v>30000</v>
      </c>
      <c r="U102" s="114">
        <f t="shared" si="19"/>
        <v>0.51556136039457634</v>
      </c>
    </row>
    <row r="103" spans="1:22" s="201" customFormat="1" ht="46.5" x14ac:dyDescent="0.35">
      <c r="A103" s="206">
        <v>99</v>
      </c>
      <c r="B103" s="207" t="s">
        <v>200</v>
      </c>
      <c r="C103" s="207" t="s">
        <v>100</v>
      </c>
      <c r="D103" s="206" t="s">
        <v>87</v>
      </c>
      <c r="E103" s="208">
        <v>12566</v>
      </c>
      <c r="F103" s="208">
        <v>49090</v>
      </c>
      <c r="G103" s="206" t="s">
        <v>98</v>
      </c>
      <c r="H103" s="209">
        <v>0.15</v>
      </c>
      <c r="I103" s="206"/>
      <c r="J103" s="206" t="s">
        <v>94</v>
      </c>
      <c r="K103" s="206" t="s">
        <v>88</v>
      </c>
      <c r="L103" s="208">
        <v>3763.63</v>
      </c>
      <c r="M103" s="211">
        <f t="shared" si="15"/>
        <v>0.29950899251949709</v>
      </c>
      <c r="N103" s="208">
        <v>16823</v>
      </c>
      <c r="O103" s="212">
        <f t="shared" si="16"/>
        <v>1.3387712876014644</v>
      </c>
      <c r="P103" s="208">
        <v>16823</v>
      </c>
      <c r="Q103" s="212">
        <f t="shared" si="17"/>
        <v>1.3387712876014644</v>
      </c>
      <c r="R103" s="210">
        <v>3764</v>
      </c>
      <c r="S103" s="212">
        <f t="shared" si="18"/>
        <v>0.29953843705236349</v>
      </c>
      <c r="T103" s="208">
        <v>10000</v>
      </c>
      <c r="U103" s="212">
        <f t="shared" si="19"/>
        <v>0.79579818558013693</v>
      </c>
      <c r="V103" s="213"/>
    </row>
    <row r="104" spans="1:22" ht="15.5" x14ac:dyDescent="0.35">
      <c r="A104" s="31">
        <v>100</v>
      </c>
      <c r="B104" s="154" t="s">
        <v>201</v>
      </c>
      <c r="C104" s="154" t="s">
        <v>92</v>
      </c>
      <c r="D104" s="31" t="s">
        <v>81</v>
      </c>
      <c r="E104" s="30">
        <v>237</v>
      </c>
      <c r="F104" s="30">
        <v>2090</v>
      </c>
      <c r="G104" s="31" t="s">
        <v>84</v>
      </c>
      <c r="H104" s="112">
        <v>0.85</v>
      </c>
      <c r="I104" s="31"/>
      <c r="J104" s="31" t="s">
        <v>89</v>
      </c>
      <c r="K104" s="31" t="s">
        <v>90</v>
      </c>
      <c r="L104" s="30">
        <v>85</v>
      </c>
      <c r="M104" s="113">
        <f t="shared" si="15"/>
        <v>0.35864978902953587</v>
      </c>
      <c r="N104" s="30">
        <v>251.5</v>
      </c>
      <c r="O104" s="114">
        <f t="shared" si="16"/>
        <v>1.0611814345991561</v>
      </c>
      <c r="P104" s="30">
        <v>251.5</v>
      </c>
      <c r="Q104" s="114">
        <f t="shared" si="17"/>
        <v>1.0611814345991561</v>
      </c>
      <c r="R104" s="30">
        <v>350</v>
      </c>
      <c r="S104" s="114">
        <f t="shared" si="18"/>
        <v>1.4767932489451476</v>
      </c>
      <c r="T104" s="30">
        <v>350</v>
      </c>
      <c r="U104" s="114">
        <f t="shared" si="19"/>
        <v>1.4767932489451476</v>
      </c>
    </row>
    <row r="105" spans="1:22" s="201" customFormat="1" ht="15.5" x14ac:dyDescent="0.35">
      <c r="A105" s="206">
        <v>101</v>
      </c>
      <c r="B105" s="207" t="s">
        <v>202</v>
      </c>
      <c r="C105" s="207" t="s">
        <v>112</v>
      </c>
      <c r="D105" s="206" t="s">
        <v>81</v>
      </c>
      <c r="E105" s="208">
        <v>122</v>
      </c>
      <c r="F105" s="208">
        <v>580</v>
      </c>
      <c r="G105" s="206" t="s">
        <v>119</v>
      </c>
      <c r="H105" s="209">
        <v>1</v>
      </c>
      <c r="I105" s="206"/>
      <c r="J105" s="206" t="s">
        <v>118</v>
      </c>
      <c r="K105" s="206" t="s">
        <v>119</v>
      </c>
      <c r="L105" s="208">
        <v>85</v>
      </c>
      <c r="M105" s="211">
        <f t="shared" si="15"/>
        <v>0.69672131147540983</v>
      </c>
      <c r="N105" s="208">
        <v>87</v>
      </c>
      <c r="O105" s="212">
        <f t="shared" si="16"/>
        <v>0.71311475409836067</v>
      </c>
      <c r="P105" s="208">
        <v>87</v>
      </c>
      <c r="Q105" s="212">
        <f t="shared" si="17"/>
        <v>0.71311475409836067</v>
      </c>
      <c r="R105" s="208">
        <v>150</v>
      </c>
      <c r="S105" s="212">
        <f t="shared" si="18"/>
        <v>1.2295081967213115</v>
      </c>
      <c r="T105" s="208">
        <v>150</v>
      </c>
      <c r="U105" s="212">
        <f t="shared" si="19"/>
        <v>1.2295081967213115</v>
      </c>
      <c r="V105" s="213"/>
    </row>
    <row r="106" spans="1:22" ht="15.5" x14ac:dyDescent="0.35">
      <c r="A106" s="31">
        <v>102</v>
      </c>
      <c r="B106" s="154" t="s">
        <v>203</v>
      </c>
      <c r="C106" s="154" t="s">
        <v>112</v>
      </c>
      <c r="D106" s="31" t="s">
        <v>87</v>
      </c>
      <c r="E106" s="30">
        <v>247662</v>
      </c>
      <c r="F106" s="30">
        <v>2160</v>
      </c>
      <c r="G106" s="31" t="s">
        <v>84</v>
      </c>
      <c r="H106" s="112">
        <v>0.85</v>
      </c>
      <c r="I106" s="31"/>
      <c r="J106" s="31" t="s">
        <v>89</v>
      </c>
      <c r="K106" s="31" t="s">
        <v>90</v>
      </c>
      <c r="L106" s="30">
        <v>11266.502666666667</v>
      </c>
      <c r="M106" s="113">
        <f t="shared" si="15"/>
        <v>4.5491446675980436E-2</v>
      </c>
      <c r="N106" s="30">
        <v>503</v>
      </c>
      <c r="O106" s="114">
        <f t="shared" si="16"/>
        <v>2.0309938545275416E-3</v>
      </c>
      <c r="P106" s="30">
        <v>503</v>
      </c>
      <c r="Q106" s="114">
        <f t="shared" si="17"/>
        <v>2.0309938545275416E-3</v>
      </c>
      <c r="R106" s="30">
        <v>1350</v>
      </c>
      <c r="S106" s="114">
        <f t="shared" si="18"/>
        <v>5.4509775419725268E-3</v>
      </c>
      <c r="T106" s="30">
        <v>1350</v>
      </c>
      <c r="U106" s="114">
        <f t="shared" si="19"/>
        <v>5.4509775419725268E-3</v>
      </c>
    </row>
    <row r="107" spans="1:22" s="201" customFormat="1" ht="31" x14ac:dyDescent="0.35">
      <c r="A107" s="206">
        <v>103</v>
      </c>
      <c r="B107" s="207" t="s">
        <v>204</v>
      </c>
      <c r="C107" s="207" t="s">
        <v>80</v>
      </c>
      <c r="D107" s="206" t="s">
        <v>87</v>
      </c>
      <c r="E107" s="208">
        <v>10433</v>
      </c>
      <c r="F107" s="208">
        <v>95520</v>
      </c>
      <c r="G107" s="206" t="s">
        <v>167</v>
      </c>
      <c r="H107" s="209">
        <v>-0.1</v>
      </c>
      <c r="I107" s="206"/>
      <c r="J107" s="206" t="s">
        <v>94</v>
      </c>
      <c r="K107" s="206" t="s">
        <v>88</v>
      </c>
      <c r="L107" s="208">
        <v>5967.6759999999995</v>
      </c>
      <c r="M107" s="211">
        <f t="shared" si="15"/>
        <v>0.57199999999999995</v>
      </c>
      <c r="N107" s="208">
        <v>16823</v>
      </c>
      <c r="O107" s="212">
        <f t="shared" si="16"/>
        <v>1.6124796319371226</v>
      </c>
      <c r="P107" s="208">
        <v>16823</v>
      </c>
      <c r="Q107" s="212">
        <f t="shared" si="17"/>
        <v>1.6124796319371226</v>
      </c>
      <c r="R107" s="208">
        <v>5968</v>
      </c>
      <c r="S107" s="212">
        <f t="shared" si="18"/>
        <v>0.57203105530528131</v>
      </c>
      <c r="T107" s="208">
        <v>10000</v>
      </c>
      <c r="U107" s="212">
        <f t="shared" si="19"/>
        <v>0.95849707658391647</v>
      </c>
      <c r="V107" s="213"/>
    </row>
    <row r="108" spans="1:22" ht="15.5" x14ac:dyDescent="0.35">
      <c r="A108" s="31">
        <v>104</v>
      </c>
      <c r="B108" s="154" t="s">
        <v>205</v>
      </c>
      <c r="C108" s="154" t="s">
        <v>86</v>
      </c>
      <c r="D108" s="31" t="s">
        <v>87</v>
      </c>
      <c r="E108" s="30">
        <v>20121</v>
      </c>
      <c r="F108" s="30">
        <v>20020</v>
      </c>
      <c r="G108" s="31" t="s">
        <v>98</v>
      </c>
      <c r="H108" s="112">
        <v>0.15</v>
      </c>
      <c r="I108" s="31"/>
      <c r="J108" s="31" t="s">
        <v>94</v>
      </c>
      <c r="K108" s="31" t="s">
        <v>88</v>
      </c>
      <c r="L108" s="30">
        <v>6790.1626666666671</v>
      </c>
      <c r="M108" s="113">
        <f t="shared" si="15"/>
        <v>0.33746646124281432</v>
      </c>
      <c r="N108" s="30">
        <v>21823</v>
      </c>
      <c r="O108" s="114">
        <f t="shared" si="16"/>
        <v>1.0845882411410963</v>
      </c>
      <c r="P108" s="30">
        <v>21823</v>
      </c>
      <c r="Q108" s="114">
        <f t="shared" si="17"/>
        <v>1.0845882411410963</v>
      </c>
      <c r="R108" s="30">
        <v>6790</v>
      </c>
      <c r="S108" s="114">
        <f t="shared" si="18"/>
        <v>0.33745837682023755</v>
      </c>
      <c r="T108" s="30">
        <v>20000</v>
      </c>
      <c r="U108" s="114">
        <f t="shared" si="19"/>
        <v>0.99398638238656134</v>
      </c>
    </row>
    <row r="109" spans="1:22" s="201" customFormat="1" ht="15.5" x14ac:dyDescent="0.35">
      <c r="A109" s="206">
        <v>105</v>
      </c>
      <c r="B109" s="207" t="s">
        <v>206</v>
      </c>
      <c r="C109" s="207" t="s">
        <v>100</v>
      </c>
      <c r="D109" s="206" t="s">
        <v>87</v>
      </c>
      <c r="E109" s="208">
        <v>130956</v>
      </c>
      <c r="F109" s="208">
        <v>1560</v>
      </c>
      <c r="G109" s="206" t="s">
        <v>84</v>
      </c>
      <c r="H109" s="209">
        <v>0.85</v>
      </c>
      <c r="I109" s="206"/>
      <c r="J109" s="206" t="s">
        <v>89</v>
      </c>
      <c r="K109" s="206" t="s">
        <v>90</v>
      </c>
      <c r="L109" s="208">
        <v>10214.567999999999</v>
      </c>
      <c r="M109" s="211">
        <f t="shared" si="15"/>
        <v>7.8E-2</v>
      </c>
      <c r="N109" s="208">
        <v>503</v>
      </c>
      <c r="O109" s="212">
        <f t="shared" si="16"/>
        <v>3.8409847582394087E-3</v>
      </c>
      <c r="P109" s="208">
        <v>503</v>
      </c>
      <c r="Q109" s="212">
        <f t="shared" si="17"/>
        <v>3.8409847582394087E-3</v>
      </c>
      <c r="R109" s="208">
        <v>1350</v>
      </c>
      <c r="S109" s="212">
        <f t="shared" si="18"/>
        <v>1.0308806011179327E-2</v>
      </c>
      <c r="T109" s="208">
        <v>1350</v>
      </c>
      <c r="U109" s="212">
        <f t="shared" si="19"/>
        <v>1.0308806011179327E-2</v>
      </c>
      <c r="V109" s="213"/>
    </row>
    <row r="110" spans="1:22" ht="15.5" x14ac:dyDescent="0.35">
      <c r="A110" s="31">
        <v>106</v>
      </c>
      <c r="B110" s="154" t="s">
        <v>207</v>
      </c>
      <c r="C110" s="154" t="s">
        <v>86</v>
      </c>
      <c r="D110" s="31" t="s">
        <v>87</v>
      </c>
      <c r="E110" s="30">
        <v>8130</v>
      </c>
      <c r="F110" s="30">
        <v>8170</v>
      </c>
      <c r="G110" s="31" t="s">
        <v>88</v>
      </c>
      <c r="H110" s="112">
        <v>0.75</v>
      </c>
      <c r="I110" s="31"/>
      <c r="J110" s="31" t="s">
        <v>83</v>
      </c>
      <c r="K110" s="31" t="s">
        <v>84</v>
      </c>
      <c r="L110" s="30">
        <v>547.28666666666675</v>
      </c>
      <c r="M110" s="113">
        <f t="shared" si="15"/>
        <v>6.7316933169331697E-2</v>
      </c>
      <c r="N110" s="30">
        <v>1421</v>
      </c>
      <c r="O110" s="114">
        <f t="shared" si="16"/>
        <v>0.17478474784747847</v>
      </c>
      <c r="P110" s="30">
        <v>1421</v>
      </c>
      <c r="Q110" s="114">
        <f t="shared" si="17"/>
        <v>0.17478474784747847</v>
      </c>
      <c r="R110" s="30">
        <v>547</v>
      </c>
      <c r="S110" s="114">
        <f t="shared" si="18"/>
        <v>6.7281672816728172E-2</v>
      </c>
      <c r="T110" s="30">
        <v>1150</v>
      </c>
      <c r="U110" s="114">
        <f t="shared" si="19"/>
        <v>0.14145141451414514</v>
      </c>
    </row>
    <row r="111" spans="1:22" s="201" customFormat="1" ht="15.5" x14ac:dyDescent="0.35">
      <c r="A111" s="206">
        <v>107</v>
      </c>
      <c r="B111" s="207" t="s">
        <v>208</v>
      </c>
      <c r="C111" s="207" t="s">
        <v>92</v>
      </c>
      <c r="D111" s="206" t="s">
        <v>87</v>
      </c>
      <c r="E111" s="208">
        <v>1358</v>
      </c>
      <c r="F111" s="208">
        <v>16960</v>
      </c>
      <c r="G111" s="206" t="s">
        <v>93</v>
      </c>
      <c r="H111" s="209">
        <v>0.3</v>
      </c>
      <c r="I111" s="206"/>
      <c r="J111" s="206" t="s">
        <v>94</v>
      </c>
      <c r="K111" s="206" t="s">
        <v>88</v>
      </c>
      <c r="L111" s="208">
        <v>311.43733333333336</v>
      </c>
      <c r="M111" s="211">
        <f t="shared" si="15"/>
        <v>0.22933529700540012</v>
      </c>
      <c r="N111" s="208">
        <v>11823</v>
      </c>
      <c r="O111" s="212">
        <f t="shared" si="16"/>
        <v>8.7061855670103085</v>
      </c>
      <c r="P111" s="208">
        <v>11823</v>
      </c>
      <c r="Q111" s="212">
        <f t="shared" si="17"/>
        <v>8.7061855670103085</v>
      </c>
      <c r="R111" s="208">
        <v>311</v>
      </c>
      <c r="S111" s="212">
        <f t="shared" si="18"/>
        <v>0.22901325478645065</v>
      </c>
      <c r="T111" s="208">
        <v>5000</v>
      </c>
      <c r="U111" s="212">
        <f t="shared" si="19"/>
        <v>3.6818851251840941</v>
      </c>
      <c r="V111" s="213"/>
    </row>
    <row r="112" spans="1:22" ht="62" x14ac:dyDescent="0.35">
      <c r="A112" s="31">
        <v>108</v>
      </c>
      <c r="B112" s="154" t="s">
        <v>209</v>
      </c>
      <c r="C112" s="154" t="s">
        <v>100</v>
      </c>
      <c r="D112" s="31" t="s">
        <v>87</v>
      </c>
      <c r="E112" s="30">
        <v>1890</v>
      </c>
      <c r="F112" s="30">
        <v>2700</v>
      </c>
      <c r="G112" s="31" t="s">
        <v>84</v>
      </c>
      <c r="H112" s="112">
        <v>0.85</v>
      </c>
      <c r="I112" s="31"/>
      <c r="J112" s="31" t="s">
        <v>89</v>
      </c>
      <c r="K112" s="31" t="s">
        <v>90</v>
      </c>
      <c r="L112" s="30">
        <v>170</v>
      </c>
      <c r="M112" s="113">
        <f t="shared" si="15"/>
        <v>8.9947089947089942E-2</v>
      </c>
      <c r="N112" s="30">
        <v>503</v>
      </c>
      <c r="O112" s="114">
        <f t="shared" si="16"/>
        <v>0.26613756613756612</v>
      </c>
      <c r="P112" s="30">
        <v>503</v>
      </c>
      <c r="Q112" s="114">
        <f t="shared" si="17"/>
        <v>0.26613756613756612</v>
      </c>
      <c r="R112" s="30">
        <v>550</v>
      </c>
      <c r="S112" s="114">
        <f t="shared" si="18"/>
        <v>0.29100529100529099</v>
      </c>
      <c r="T112" s="30">
        <v>550</v>
      </c>
      <c r="U112" s="114">
        <f t="shared" si="19"/>
        <v>0.29100529100529099</v>
      </c>
    </row>
    <row r="113" spans="1:22" s="201" customFormat="1" ht="15.5" x14ac:dyDescent="0.35">
      <c r="A113" s="206">
        <v>109</v>
      </c>
      <c r="B113" s="207" t="s">
        <v>210</v>
      </c>
      <c r="C113" s="207" t="s">
        <v>92</v>
      </c>
      <c r="D113" s="206" t="s">
        <v>87</v>
      </c>
      <c r="E113" s="208">
        <v>67</v>
      </c>
      <c r="F113" s="208">
        <v>5920</v>
      </c>
      <c r="G113" s="206" t="s">
        <v>82</v>
      </c>
      <c r="H113" s="209">
        <v>0.6</v>
      </c>
      <c r="I113" s="206"/>
      <c r="J113" s="206" t="s">
        <v>83</v>
      </c>
      <c r="K113" s="206" t="s">
        <v>84</v>
      </c>
      <c r="L113" s="208">
        <v>170</v>
      </c>
      <c r="M113" s="211">
        <f t="shared" si="15"/>
        <v>2.5373134328358211</v>
      </c>
      <c r="N113" s="208">
        <v>1421</v>
      </c>
      <c r="O113" s="212">
        <f t="shared" si="16"/>
        <v>21.208955223880597</v>
      </c>
      <c r="P113" s="208">
        <v>1421</v>
      </c>
      <c r="Q113" s="212">
        <f t="shared" si="17"/>
        <v>21.208955223880597</v>
      </c>
      <c r="R113" s="208">
        <v>170</v>
      </c>
      <c r="S113" s="212">
        <f t="shared" si="18"/>
        <v>2.5373134328358211</v>
      </c>
      <c r="T113" s="208">
        <v>550</v>
      </c>
      <c r="U113" s="212">
        <f t="shared" si="19"/>
        <v>8.2089552238805972</v>
      </c>
      <c r="V113" s="213"/>
    </row>
    <row r="114" spans="1:22" ht="15.5" x14ac:dyDescent="0.35">
      <c r="A114" s="31">
        <v>110</v>
      </c>
      <c r="B114" s="154" t="s">
        <v>211</v>
      </c>
      <c r="C114" s="154" t="s">
        <v>92</v>
      </c>
      <c r="D114" s="31" t="s">
        <v>87</v>
      </c>
      <c r="E114" s="30">
        <v>981</v>
      </c>
      <c r="F114" s="30">
        <v>6740</v>
      </c>
      <c r="G114" s="31" t="s">
        <v>82</v>
      </c>
      <c r="H114" s="112">
        <v>0.6</v>
      </c>
      <c r="I114" s="31"/>
      <c r="J114" s="31" t="s">
        <v>83</v>
      </c>
      <c r="K114" s="31" t="s">
        <v>84</v>
      </c>
      <c r="L114" s="30">
        <v>170</v>
      </c>
      <c r="M114" s="113">
        <f t="shared" si="15"/>
        <v>0.17329255861365953</v>
      </c>
      <c r="N114" s="30">
        <v>1421</v>
      </c>
      <c r="O114" s="114">
        <f t="shared" si="16"/>
        <v>1.4485219164118246</v>
      </c>
      <c r="P114" s="30">
        <v>1421</v>
      </c>
      <c r="Q114" s="114">
        <f t="shared" si="17"/>
        <v>1.4485219164118246</v>
      </c>
      <c r="R114" s="30">
        <v>170</v>
      </c>
      <c r="S114" s="114">
        <f t="shared" si="18"/>
        <v>0.17329255861365953</v>
      </c>
      <c r="T114" s="30">
        <v>550</v>
      </c>
      <c r="U114" s="114">
        <f t="shared" si="19"/>
        <v>0.56065239551478085</v>
      </c>
    </row>
    <row r="115" spans="1:22" s="201" customFormat="1" ht="15.5" x14ac:dyDescent="0.35">
      <c r="A115" s="206">
        <v>111</v>
      </c>
      <c r="B115" s="207" t="s">
        <v>212</v>
      </c>
      <c r="C115" s="207" t="s">
        <v>100</v>
      </c>
      <c r="D115" s="206" t="s">
        <v>87</v>
      </c>
      <c r="E115" s="208">
        <v>345257</v>
      </c>
      <c r="F115" s="208">
        <v>3950</v>
      </c>
      <c r="G115" s="206" t="s">
        <v>88</v>
      </c>
      <c r="H115" s="209">
        <v>0.75</v>
      </c>
      <c r="I115" s="206"/>
      <c r="J115" s="206" t="s">
        <v>89</v>
      </c>
      <c r="K115" s="206" t="s">
        <v>90</v>
      </c>
      <c r="L115" s="208">
        <v>39483.763333333336</v>
      </c>
      <c r="M115" s="211">
        <f t="shared" si="15"/>
        <v>0.11436050053535</v>
      </c>
      <c r="N115" s="208">
        <v>503</v>
      </c>
      <c r="O115" s="212">
        <f t="shared" si="16"/>
        <v>1.4568857401877442E-3</v>
      </c>
      <c r="P115" s="208">
        <v>503</v>
      </c>
      <c r="Q115" s="212">
        <f t="shared" si="17"/>
        <v>1.4568857401877442E-3</v>
      </c>
      <c r="R115" s="208">
        <v>1550</v>
      </c>
      <c r="S115" s="212">
        <f t="shared" si="18"/>
        <v>4.4894093385507029E-3</v>
      </c>
      <c r="T115" s="208">
        <v>1550</v>
      </c>
      <c r="U115" s="212">
        <f t="shared" si="19"/>
        <v>4.4894093385507029E-3</v>
      </c>
      <c r="V115" s="213"/>
    </row>
    <row r="116" spans="1:22" ht="31" x14ac:dyDescent="0.35">
      <c r="A116" s="31">
        <v>112</v>
      </c>
      <c r="B116" s="154" t="s">
        <v>213</v>
      </c>
      <c r="C116" s="154" t="s">
        <v>80</v>
      </c>
      <c r="D116" s="31" t="s">
        <v>87</v>
      </c>
      <c r="E116" s="30">
        <v>55684</v>
      </c>
      <c r="F116" s="30">
        <v>18900</v>
      </c>
      <c r="G116" s="31" t="s">
        <v>98</v>
      </c>
      <c r="H116" s="112">
        <v>0.15</v>
      </c>
      <c r="I116" s="31"/>
      <c r="J116" s="31" t="s">
        <v>94</v>
      </c>
      <c r="K116" s="31" t="s">
        <v>88</v>
      </c>
      <c r="L116" s="30">
        <v>18323.309333333335</v>
      </c>
      <c r="M116" s="113">
        <f t="shared" si="15"/>
        <v>0.32905878409118122</v>
      </c>
      <c r="N116" s="30">
        <v>26823</v>
      </c>
      <c r="O116" s="114">
        <f t="shared" si="16"/>
        <v>0.48170030888585591</v>
      </c>
      <c r="P116" s="30">
        <v>26823</v>
      </c>
      <c r="Q116" s="114">
        <f t="shared" si="17"/>
        <v>0.48170030888585591</v>
      </c>
      <c r="R116" s="16">
        <v>18323</v>
      </c>
      <c r="S116" s="114">
        <f t="shared" si="18"/>
        <v>0.32905322893470296</v>
      </c>
      <c r="T116" s="30">
        <v>30000</v>
      </c>
      <c r="U116" s="114">
        <f t="shared" si="19"/>
        <v>0.53875439982759854</v>
      </c>
    </row>
    <row r="117" spans="1:22" s="201" customFormat="1" ht="15.5" x14ac:dyDescent="0.35">
      <c r="A117" s="206">
        <v>113</v>
      </c>
      <c r="B117" s="207" t="s">
        <v>214</v>
      </c>
      <c r="C117" s="207" t="s">
        <v>80</v>
      </c>
      <c r="D117" s="206" t="s">
        <v>87</v>
      </c>
      <c r="E117" s="208">
        <v>2937</v>
      </c>
      <c r="F117" s="208">
        <v>25950</v>
      </c>
      <c r="G117" s="206" t="s">
        <v>98</v>
      </c>
      <c r="H117" s="209">
        <v>0.15</v>
      </c>
      <c r="I117" s="206"/>
      <c r="J117" s="206" t="s">
        <v>94</v>
      </c>
      <c r="K117" s="206" t="s">
        <v>88</v>
      </c>
      <c r="L117" s="208">
        <v>1066.0246666666667</v>
      </c>
      <c r="M117" s="211">
        <f t="shared" si="15"/>
        <v>0.36296379525593009</v>
      </c>
      <c r="N117" s="208">
        <v>11823</v>
      </c>
      <c r="O117" s="212">
        <f t="shared" si="16"/>
        <v>4.0255362614913173</v>
      </c>
      <c r="P117" s="208">
        <v>11823</v>
      </c>
      <c r="Q117" s="212">
        <f t="shared" si="17"/>
        <v>4.0255362614913173</v>
      </c>
      <c r="R117" s="208">
        <v>1066</v>
      </c>
      <c r="S117" s="212">
        <f t="shared" si="18"/>
        <v>0.36295539666326182</v>
      </c>
      <c r="T117" s="208">
        <v>5000</v>
      </c>
      <c r="U117" s="212">
        <f t="shared" si="19"/>
        <v>1.7024174327545114</v>
      </c>
      <c r="V117" s="213"/>
    </row>
    <row r="118" spans="1:22" ht="15.5" x14ac:dyDescent="0.35">
      <c r="A118" s="31">
        <v>114</v>
      </c>
      <c r="B118" s="154" t="s">
        <v>215</v>
      </c>
      <c r="C118" s="154" t="s">
        <v>86</v>
      </c>
      <c r="D118" s="31" t="s">
        <v>87</v>
      </c>
      <c r="E118" s="30">
        <v>3144</v>
      </c>
      <c r="F118" s="30">
        <v>70120</v>
      </c>
      <c r="G118" s="31" t="s">
        <v>101</v>
      </c>
      <c r="H118" s="112">
        <v>0</v>
      </c>
      <c r="I118" s="31"/>
      <c r="J118" s="31" t="s">
        <v>94</v>
      </c>
      <c r="K118" s="31" t="s">
        <v>88</v>
      </c>
      <c r="L118" s="30">
        <v>1110.2</v>
      </c>
      <c r="M118" s="113">
        <f t="shared" si="15"/>
        <v>0.35311704834605601</v>
      </c>
      <c r="N118" s="30">
        <v>11823</v>
      </c>
      <c r="O118" s="114">
        <f t="shared" si="16"/>
        <v>3.760496183206107</v>
      </c>
      <c r="P118" s="30">
        <v>11823</v>
      </c>
      <c r="Q118" s="114">
        <f t="shared" si="17"/>
        <v>3.760496183206107</v>
      </c>
      <c r="R118" s="30">
        <v>1110</v>
      </c>
      <c r="S118" s="114">
        <f t="shared" si="18"/>
        <v>0.35305343511450382</v>
      </c>
      <c r="T118" s="30">
        <v>5000</v>
      </c>
      <c r="U118" s="114">
        <f t="shared" si="19"/>
        <v>1.5903307888040712</v>
      </c>
    </row>
    <row r="119" spans="1:22" s="201" customFormat="1" ht="31" x14ac:dyDescent="0.35">
      <c r="A119" s="206">
        <v>115</v>
      </c>
      <c r="B119" s="207" t="s">
        <v>216</v>
      </c>
      <c r="C119" s="207" t="s">
        <v>80</v>
      </c>
      <c r="D119" s="206" t="s">
        <v>87</v>
      </c>
      <c r="E119" s="208">
        <v>559</v>
      </c>
      <c r="F119" s="208">
        <v>15570</v>
      </c>
      <c r="G119" s="206" t="s">
        <v>93</v>
      </c>
      <c r="H119" s="209">
        <v>0.3</v>
      </c>
      <c r="I119" s="206"/>
      <c r="J119" s="206" t="s">
        <v>94</v>
      </c>
      <c r="K119" s="206" t="s">
        <v>88</v>
      </c>
      <c r="L119" s="210">
        <v>203.476</v>
      </c>
      <c r="M119" s="211">
        <f t="shared" si="15"/>
        <v>0.36399999999999999</v>
      </c>
      <c r="N119" s="208">
        <v>6823</v>
      </c>
      <c r="O119" s="212">
        <f t="shared" si="16"/>
        <v>12.205724508050089</v>
      </c>
      <c r="P119" s="208">
        <v>6823</v>
      </c>
      <c r="Q119" s="212">
        <f t="shared" si="17"/>
        <v>12.205724508050089</v>
      </c>
      <c r="R119" s="208">
        <v>203</v>
      </c>
      <c r="S119" s="212">
        <f t="shared" si="18"/>
        <v>0.36314847942754919</v>
      </c>
      <c r="T119" s="208">
        <v>1000</v>
      </c>
      <c r="U119" s="212">
        <f t="shared" si="19"/>
        <v>1.7889087656529516</v>
      </c>
      <c r="V119" s="213"/>
    </row>
    <row r="120" spans="1:22" ht="15.5" x14ac:dyDescent="0.35">
      <c r="A120" s="31">
        <v>116</v>
      </c>
      <c r="B120" s="154" t="s">
        <v>217</v>
      </c>
      <c r="C120" s="154" t="s">
        <v>80</v>
      </c>
      <c r="D120" s="31" t="s">
        <v>87</v>
      </c>
      <c r="E120" s="30">
        <v>709</v>
      </c>
      <c r="F120" s="30">
        <v>12830</v>
      </c>
      <c r="G120" s="31" t="s">
        <v>133</v>
      </c>
      <c r="H120" s="112">
        <v>0.45</v>
      </c>
      <c r="I120" s="31"/>
      <c r="J120" s="31" t="s">
        <v>83</v>
      </c>
      <c r="K120" s="31" t="s">
        <v>128</v>
      </c>
      <c r="L120" s="138">
        <v>360.48466666666667</v>
      </c>
      <c r="M120" s="113">
        <f t="shared" si="15"/>
        <v>0.5084409967089798</v>
      </c>
      <c r="N120" s="30">
        <v>1421</v>
      </c>
      <c r="O120" s="114">
        <f t="shared" si="16"/>
        <v>2.0042313117066293</v>
      </c>
      <c r="P120" s="30">
        <v>1421</v>
      </c>
      <c r="Q120" s="114">
        <f t="shared" si="17"/>
        <v>2.0042313117066293</v>
      </c>
      <c r="R120" s="138">
        <v>360</v>
      </c>
      <c r="S120" s="114">
        <f t="shared" si="18"/>
        <v>0.50775740479548659</v>
      </c>
      <c r="T120" s="30">
        <v>550</v>
      </c>
      <c r="U120" s="114">
        <f t="shared" si="19"/>
        <v>0.7757404795486601</v>
      </c>
    </row>
    <row r="121" spans="1:22" s="201" customFormat="1" ht="15.5" x14ac:dyDescent="0.35">
      <c r="A121" s="206">
        <v>117</v>
      </c>
      <c r="B121" s="207" t="s">
        <v>218</v>
      </c>
      <c r="C121" s="207" t="s">
        <v>112</v>
      </c>
      <c r="D121" s="206" t="s">
        <v>87</v>
      </c>
      <c r="E121" s="208">
        <v>20374</v>
      </c>
      <c r="F121" s="208">
        <v>930</v>
      </c>
      <c r="G121" s="206" t="s">
        <v>90</v>
      </c>
      <c r="H121" s="209">
        <v>0.92500000000000004</v>
      </c>
      <c r="I121" s="206"/>
      <c r="J121" s="206" t="s">
        <v>118</v>
      </c>
      <c r="K121" s="206" t="s">
        <v>119</v>
      </c>
      <c r="L121" s="210">
        <v>553.80199999999968</v>
      </c>
      <c r="M121" s="211">
        <f t="shared" si="15"/>
        <v>2.7181800333758697E-2</v>
      </c>
      <c r="N121" s="208">
        <v>174</v>
      </c>
      <c r="O121" s="212">
        <f t="shared" si="16"/>
        <v>8.5402964562677919E-3</v>
      </c>
      <c r="P121" s="208">
        <v>174</v>
      </c>
      <c r="Q121" s="212">
        <f t="shared" si="17"/>
        <v>8.5402964562677919E-3</v>
      </c>
      <c r="R121" s="208">
        <v>450</v>
      </c>
      <c r="S121" s="212">
        <f t="shared" si="18"/>
        <v>2.2086973593796015E-2</v>
      </c>
      <c r="T121" s="208">
        <v>450</v>
      </c>
      <c r="U121" s="212">
        <f t="shared" si="19"/>
        <v>2.2086973593796015E-2</v>
      </c>
      <c r="V121" s="213"/>
    </row>
    <row r="122" spans="1:22" ht="31" x14ac:dyDescent="0.35">
      <c r="A122" s="31">
        <v>118</v>
      </c>
      <c r="B122" s="154" t="s">
        <v>219</v>
      </c>
      <c r="C122" s="154" t="s">
        <v>80</v>
      </c>
      <c r="D122" s="31" t="s">
        <v>87</v>
      </c>
      <c r="E122" s="30">
        <v>107</v>
      </c>
      <c r="F122" s="30">
        <v>47120</v>
      </c>
      <c r="G122" s="31" t="s">
        <v>98</v>
      </c>
      <c r="H122" s="112">
        <v>0.15</v>
      </c>
      <c r="I122" s="31"/>
      <c r="J122" s="31" t="s">
        <v>94</v>
      </c>
      <c r="K122" s="31" t="s">
        <v>88</v>
      </c>
      <c r="L122" s="30">
        <v>170</v>
      </c>
      <c r="M122" s="113">
        <f t="shared" si="15"/>
        <v>1.5887850467289719</v>
      </c>
      <c r="N122" s="30">
        <v>6823</v>
      </c>
      <c r="O122" s="114">
        <f t="shared" si="16"/>
        <v>63.766355140186917</v>
      </c>
      <c r="P122" s="30">
        <v>6823</v>
      </c>
      <c r="Q122" s="114">
        <f t="shared" si="17"/>
        <v>63.766355140186917</v>
      </c>
      <c r="R122" s="30">
        <v>170</v>
      </c>
      <c r="S122" s="114">
        <f t="shared" si="18"/>
        <v>1.5887850467289719</v>
      </c>
      <c r="T122" s="30">
        <v>1000</v>
      </c>
      <c r="U122" s="114">
        <f t="shared" si="19"/>
        <v>9.3457943925233646</v>
      </c>
    </row>
    <row r="123" spans="1:22" s="201" customFormat="1" ht="15.5" x14ac:dyDescent="0.35">
      <c r="A123" s="206">
        <v>119</v>
      </c>
      <c r="B123" s="207" t="s">
        <v>220</v>
      </c>
      <c r="C123" s="207" t="s">
        <v>112</v>
      </c>
      <c r="D123" s="206" t="s">
        <v>87</v>
      </c>
      <c r="E123" s="208">
        <v>5305</v>
      </c>
      <c r="F123" s="208">
        <v>1620</v>
      </c>
      <c r="G123" s="206" t="s">
        <v>84</v>
      </c>
      <c r="H123" s="209">
        <v>0.85</v>
      </c>
      <c r="I123" s="206"/>
      <c r="J123" s="206" t="s">
        <v>89</v>
      </c>
      <c r="K123" s="206" t="s">
        <v>90</v>
      </c>
      <c r="L123" s="208">
        <v>323.52199999999993</v>
      </c>
      <c r="M123" s="211">
        <f t="shared" si="15"/>
        <v>6.0984354382657854E-2</v>
      </c>
      <c r="N123" s="208">
        <v>503</v>
      </c>
      <c r="O123" s="212">
        <f t="shared" si="16"/>
        <v>9.4816211121583407E-2</v>
      </c>
      <c r="P123" s="208">
        <v>503</v>
      </c>
      <c r="Q123" s="212">
        <f t="shared" si="17"/>
        <v>9.4816211121583407E-2</v>
      </c>
      <c r="R123" s="208">
        <v>750</v>
      </c>
      <c r="S123" s="212">
        <f t="shared" si="18"/>
        <v>0.14137606032045241</v>
      </c>
      <c r="T123" s="208">
        <v>750</v>
      </c>
      <c r="U123" s="212">
        <f t="shared" si="19"/>
        <v>0.14137606032045241</v>
      </c>
      <c r="V123" s="213"/>
    </row>
    <row r="124" spans="1:22" ht="31" x14ac:dyDescent="0.35">
      <c r="A124" s="31">
        <v>120</v>
      </c>
      <c r="B124" s="154" t="s">
        <v>221</v>
      </c>
      <c r="C124" s="154" t="s">
        <v>112</v>
      </c>
      <c r="D124" s="31" t="s">
        <v>87</v>
      </c>
      <c r="E124" s="30">
        <v>637</v>
      </c>
      <c r="F124" s="30">
        <v>600</v>
      </c>
      <c r="G124" s="31" t="s">
        <v>119</v>
      </c>
      <c r="H124" s="112">
        <v>1</v>
      </c>
      <c r="I124" s="31"/>
      <c r="J124" s="31" t="s">
        <v>118</v>
      </c>
      <c r="K124" s="31" t="s">
        <v>119</v>
      </c>
      <c r="L124" s="30">
        <v>170</v>
      </c>
      <c r="M124" s="113">
        <f t="shared" si="15"/>
        <v>0.26687598116169547</v>
      </c>
      <c r="N124" s="30">
        <v>174</v>
      </c>
      <c r="O124" s="114">
        <f t="shared" si="16"/>
        <v>0.27315541601255888</v>
      </c>
      <c r="P124" s="30">
        <v>174</v>
      </c>
      <c r="Q124" s="114">
        <f t="shared" si="17"/>
        <v>0.27315541601255888</v>
      </c>
      <c r="R124" s="30">
        <v>150</v>
      </c>
      <c r="S124" s="114">
        <f t="shared" si="18"/>
        <v>0.23547880690737832</v>
      </c>
      <c r="T124" s="30">
        <v>150</v>
      </c>
      <c r="U124" s="114">
        <f t="shared" si="19"/>
        <v>0.23547880690737832</v>
      </c>
    </row>
    <row r="125" spans="1:22" s="201" customFormat="1" ht="31" x14ac:dyDescent="0.35">
      <c r="A125" s="206">
        <v>121</v>
      </c>
      <c r="B125" s="207" t="s">
        <v>222</v>
      </c>
      <c r="C125" s="207" t="s">
        <v>100</v>
      </c>
      <c r="D125" s="206" t="s">
        <v>87</v>
      </c>
      <c r="E125" s="208">
        <v>7857</v>
      </c>
      <c r="F125" s="208">
        <v>67200</v>
      </c>
      <c r="G125" s="206" t="s">
        <v>101</v>
      </c>
      <c r="H125" s="209">
        <v>0</v>
      </c>
      <c r="I125" s="206"/>
      <c r="J125" s="206" t="s">
        <v>94</v>
      </c>
      <c r="K125" s="206" t="s">
        <v>88</v>
      </c>
      <c r="L125" s="208">
        <v>4085.6400000000003</v>
      </c>
      <c r="M125" s="211">
        <f t="shared" si="15"/>
        <v>0.52</v>
      </c>
      <c r="N125" s="208">
        <v>16823</v>
      </c>
      <c r="O125" s="212">
        <f t="shared" si="16"/>
        <v>2.1411480208731066</v>
      </c>
      <c r="P125" s="208">
        <v>16823</v>
      </c>
      <c r="Q125" s="212">
        <f t="shared" si="17"/>
        <v>2.1411480208731066</v>
      </c>
      <c r="R125" s="208">
        <v>4086</v>
      </c>
      <c r="S125" s="212">
        <f t="shared" si="18"/>
        <v>0.52004581901489122</v>
      </c>
      <c r="T125" s="208">
        <v>10000</v>
      </c>
      <c r="U125" s="212">
        <f t="shared" si="19"/>
        <v>1.2727504136438845</v>
      </c>
      <c r="V125" s="213"/>
    </row>
    <row r="126" spans="1:22" ht="31" x14ac:dyDescent="0.35">
      <c r="A126" s="31">
        <v>122</v>
      </c>
      <c r="B126" s="154" t="s">
        <v>223</v>
      </c>
      <c r="C126" s="154" t="s">
        <v>80</v>
      </c>
      <c r="D126" s="31" t="s">
        <v>87</v>
      </c>
      <c r="E126" s="30">
        <v>4527</v>
      </c>
      <c r="F126" s="30">
        <v>22070</v>
      </c>
      <c r="G126" s="31" t="s">
        <v>98</v>
      </c>
      <c r="H126" s="112">
        <v>0.15</v>
      </c>
      <c r="I126" s="31"/>
      <c r="J126" s="31" t="s">
        <v>94</v>
      </c>
      <c r="K126" s="31" t="s">
        <v>88</v>
      </c>
      <c r="L126" s="30">
        <v>1468.6980000000001</v>
      </c>
      <c r="M126" s="113">
        <f t="shared" si="15"/>
        <v>0.32443074884029161</v>
      </c>
      <c r="N126" s="30">
        <v>11823</v>
      </c>
      <c r="O126" s="114">
        <f t="shared" si="16"/>
        <v>2.6116633532140492</v>
      </c>
      <c r="P126" s="30">
        <v>11823</v>
      </c>
      <c r="Q126" s="114">
        <f t="shared" si="17"/>
        <v>2.6116633532140492</v>
      </c>
      <c r="R126" s="30">
        <v>1469</v>
      </c>
      <c r="S126" s="114">
        <f t="shared" si="18"/>
        <v>0.32449745968632648</v>
      </c>
      <c r="T126" s="30">
        <v>5000</v>
      </c>
      <c r="U126" s="114">
        <f t="shared" si="19"/>
        <v>1.1044842058758559</v>
      </c>
    </row>
    <row r="127" spans="1:22" s="201" customFormat="1" ht="31" x14ac:dyDescent="0.35">
      <c r="A127" s="206">
        <v>123</v>
      </c>
      <c r="B127" s="207" t="s">
        <v>224</v>
      </c>
      <c r="C127" s="207" t="s">
        <v>80</v>
      </c>
      <c r="D127" s="206" t="s">
        <v>87</v>
      </c>
      <c r="E127" s="208">
        <v>5767</v>
      </c>
      <c r="F127" s="208">
        <v>29590</v>
      </c>
      <c r="G127" s="206" t="s">
        <v>98</v>
      </c>
      <c r="H127" s="209">
        <v>0.15</v>
      </c>
      <c r="I127" s="206"/>
      <c r="J127" s="206" t="s">
        <v>94</v>
      </c>
      <c r="K127" s="206" t="s">
        <v>88</v>
      </c>
      <c r="L127" s="208">
        <v>1559.2173333333333</v>
      </c>
      <c r="M127" s="211">
        <f t="shared" si="15"/>
        <v>0.27036888041153689</v>
      </c>
      <c r="N127" s="208">
        <v>16823</v>
      </c>
      <c r="O127" s="212">
        <f t="shared" si="16"/>
        <v>2.917114617652159</v>
      </c>
      <c r="P127" s="208">
        <v>16823</v>
      </c>
      <c r="Q127" s="212">
        <f t="shared" si="17"/>
        <v>2.917114617652159</v>
      </c>
      <c r="R127" s="208">
        <v>1559</v>
      </c>
      <c r="S127" s="212">
        <f t="shared" si="18"/>
        <v>0.27033119472862838</v>
      </c>
      <c r="T127" s="208">
        <v>10000</v>
      </c>
      <c r="U127" s="212">
        <f t="shared" si="19"/>
        <v>1.7340038148083925</v>
      </c>
      <c r="V127" s="213"/>
    </row>
    <row r="128" spans="1:22" ht="46.5" x14ac:dyDescent="0.35">
      <c r="A128" s="31">
        <v>124</v>
      </c>
      <c r="B128" s="154" t="s">
        <v>225</v>
      </c>
      <c r="C128" s="154" t="s">
        <v>100</v>
      </c>
      <c r="D128" s="31" t="s">
        <v>81</v>
      </c>
      <c r="E128" s="30">
        <v>1173</v>
      </c>
      <c r="F128" s="30">
        <v>2210</v>
      </c>
      <c r="G128" s="31" t="s">
        <v>84</v>
      </c>
      <c r="H128" s="112">
        <v>0.85</v>
      </c>
      <c r="I128" s="31"/>
      <c r="J128" s="31" t="s">
        <v>89</v>
      </c>
      <c r="K128" s="31" t="s">
        <v>90</v>
      </c>
      <c r="L128" s="30">
        <v>85</v>
      </c>
      <c r="M128" s="113">
        <f t="shared" si="15"/>
        <v>7.2463768115942032E-2</v>
      </c>
      <c r="N128" s="30">
        <v>251.5</v>
      </c>
      <c r="O128" s="114">
        <f t="shared" si="16"/>
        <v>0.21440750213128729</v>
      </c>
      <c r="P128" s="30">
        <v>251.5</v>
      </c>
      <c r="Q128" s="114">
        <f t="shared" si="17"/>
        <v>0.21440750213128729</v>
      </c>
      <c r="R128" s="30">
        <v>550</v>
      </c>
      <c r="S128" s="114">
        <f t="shared" si="18"/>
        <v>0.46888320545609546</v>
      </c>
      <c r="T128" s="30">
        <v>550</v>
      </c>
      <c r="U128" s="114">
        <f t="shared" si="19"/>
        <v>0.46888320545609546</v>
      </c>
    </row>
    <row r="129" spans="1:22" s="201" customFormat="1" ht="31" x14ac:dyDescent="0.35">
      <c r="A129" s="206">
        <v>125</v>
      </c>
      <c r="B129" s="207" t="s">
        <v>226</v>
      </c>
      <c r="C129" s="207" t="s">
        <v>112</v>
      </c>
      <c r="D129" s="206" t="s">
        <v>87</v>
      </c>
      <c r="E129" s="208">
        <v>23984</v>
      </c>
      <c r="F129" s="208">
        <v>6780</v>
      </c>
      <c r="G129" s="206" t="s">
        <v>82</v>
      </c>
      <c r="H129" s="209">
        <v>0.6</v>
      </c>
      <c r="I129" s="206"/>
      <c r="J129" s="206" t="s">
        <v>83</v>
      </c>
      <c r="K129" s="206" t="s">
        <v>84</v>
      </c>
      <c r="L129" s="208">
        <v>2244.9920000000002</v>
      </c>
      <c r="M129" s="211">
        <f t="shared" si="15"/>
        <v>9.3603735823882595E-2</v>
      </c>
      <c r="N129" s="208">
        <v>1421</v>
      </c>
      <c r="O129" s="212">
        <f t="shared" si="16"/>
        <v>5.9247831887925283E-2</v>
      </c>
      <c r="P129" s="208">
        <v>1421</v>
      </c>
      <c r="Q129" s="212">
        <f t="shared" si="17"/>
        <v>5.9247831887925283E-2</v>
      </c>
      <c r="R129" s="208">
        <v>2245</v>
      </c>
      <c r="S129" s="212">
        <f t="shared" si="18"/>
        <v>9.3604069379586388E-2</v>
      </c>
      <c r="T129" s="208">
        <v>1450</v>
      </c>
      <c r="U129" s="212">
        <f t="shared" si="19"/>
        <v>6.0456971314209476E-2</v>
      </c>
      <c r="V129" s="213"/>
    </row>
    <row r="130" spans="1:22" ht="31" x14ac:dyDescent="0.35">
      <c r="A130" s="31">
        <v>126</v>
      </c>
      <c r="B130" s="154" t="s">
        <v>227</v>
      </c>
      <c r="C130" s="154" t="s">
        <v>112</v>
      </c>
      <c r="D130" s="31" t="s">
        <v>87</v>
      </c>
      <c r="E130" s="30">
        <v>36215</v>
      </c>
      <c r="F130" s="30">
        <v>1040</v>
      </c>
      <c r="G130" s="31" t="s">
        <v>90</v>
      </c>
      <c r="H130" s="112">
        <v>0.92500000000000004</v>
      </c>
      <c r="I130" s="31"/>
      <c r="J130" s="31" t="s">
        <v>118</v>
      </c>
      <c r="K130" s="31" t="s">
        <v>119</v>
      </c>
      <c r="L130" s="30">
        <v>863.43500000000006</v>
      </c>
      <c r="M130" s="113">
        <f t="shared" si="15"/>
        <v>2.3841916333011186E-2</v>
      </c>
      <c r="N130" s="30">
        <v>174</v>
      </c>
      <c r="O130" s="114">
        <f t="shared" si="16"/>
        <v>4.8046389617561781E-3</v>
      </c>
      <c r="P130" s="30">
        <v>174</v>
      </c>
      <c r="Q130" s="114">
        <f t="shared" si="17"/>
        <v>4.8046389617561781E-3</v>
      </c>
      <c r="R130" s="30">
        <v>450</v>
      </c>
      <c r="S130" s="114">
        <f t="shared" si="18"/>
        <v>1.2425790418334944E-2</v>
      </c>
      <c r="T130" s="30">
        <v>450</v>
      </c>
      <c r="U130" s="114">
        <f t="shared" si="19"/>
        <v>1.2425790418334944E-2</v>
      </c>
    </row>
    <row r="131" spans="1:22" s="201" customFormat="1" ht="15.5" x14ac:dyDescent="0.35">
      <c r="A131" s="206">
        <v>127</v>
      </c>
      <c r="B131" s="207" t="s">
        <v>228</v>
      </c>
      <c r="C131" s="207" t="s">
        <v>80</v>
      </c>
      <c r="D131" s="206" t="s">
        <v>87</v>
      </c>
      <c r="E131" s="208">
        <v>11043</v>
      </c>
      <c r="F131" s="208">
        <v>32090</v>
      </c>
      <c r="G131" s="206" t="s">
        <v>98</v>
      </c>
      <c r="H131" s="209">
        <v>0.15</v>
      </c>
      <c r="I131" s="206" t="s">
        <v>229</v>
      </c>
      <c r="J131" s="206" t="s">
        <v>94</v>
      </c>
      <c r="K131" s="206" t="s">
        <v>88</v>
      </c>
      <c r="L131" s="208">
        <v>4605.1980000000003</v>
      </c>
      <c r="M131" s="211">
        <f t="shared" si="15"/>
        <v>0.41702417821244231</v>
      </c>
      <c r="N131" s="208">
        <v>16823</v>
      </c>
      <c r="O131" s="212">
        <f t="shared" si="16"/>
        <v>1.5234084940686408</v>
      </c>
      <c r="P131" s="208">
        <v>16823</v>
      </c>
      <c r="Q131" s="212">
        <f t="shared" si="17"/>
        <v>1.5234084940686408</v>
      </c>
      <c r="R131" s="208">
        <v>4605</v>
      </c>
      <c r="S131" s="212">
        <f t="shared" si="18"/>
        <v>0.41700624830209182</v>
      </c>
      <c r="T131" s="208">
        <v>10000</v>
      </c>
      <c r="U131" s="212">
        <f t="shared" si="19"/>
        <v>0.90555102780041652</v>
      </c>
      <c r="V131" s="213"/>
    </row>
    <row r="132" spans="1:22" ht="15.5" x14ac:dyDescent="0.35">
      <c r="A132" s="31">
        <v>128</v>
      </c>
      <c r="B132" s="154" t="s">
        <v>230</v>
      </c>
      <c r="C132" s="154" t="s">
        <v>100</v>
      </c>
      <c r="D132" s="31" t="s">
        <v>87</v>
      </c>
      <c r="E132" s="30">
        <v>81351</v>
      </c>
      <c r="F132" s="30">
        <v>3610</v>
      </c>
      <c r="G132" s="31" t="s">
        <v>88</v>
      </c>
      <c r="H132" s="112">
        <v>0.75</v>
      </c>
      <c r="I132" s="31"/>
      <c r="J132" s="31" t="s">
        <v>89</v>
      </c>
      <c r="K132" s="31" t="s">
        <v>90</v>
      </c>
      <c r="L132" s="30">
        <v>6478.9833333333345</v>
      </c>
      <c r="M132" s="113">
        <f t="shared" si="15"/>
        <v>7.9642331788586915E-2</v>
      </c>
      <c r="N132" s="30">
        <v>503</v>
      </c>
      <c r="O132" s="114">
        <f t="shared" si="16"/>
        <v>6.1830831827512879E-3</v>
      </c>
      <c r="P132" s="30">
        <v>503</v>
      </c>
      <c r="Q132" s="114">
        <f t="shared" si="17"/>
        <v>6.1830831827512879E-3</v>
      </c>
      <c r="R132" s="30">
        <v>1150</v>
      </c>
      <c r="S132" s="114">
        <f t="shared" si="18"/>
        <v>1.4136273678258411E-2</v>
      </c>
      <c r="T132" s="30">
        <v>1150</v>
      </c>
      <c r="U132" s="114">
        <f t="shared" si="19"/>
        <v>1.4136273678258411E-2</v>
      </c>
    </row>
    <row r="133" spans="1:22" s="201" customFormat="1" ht="46.5" x14ac:dyDescent="0.35">
      <c r="A133" s="206">
        <v>129</v>
      </c>
      <c r="B133" s="207" t="s">
        <v>231</v>
      </c>
      <c r="C133" s="207" t="s">
        <v>92</v>
      </c>
      <c r="D133" s="206" t="s">
        <v>81</v>
      </c>
      <c r="E133" s="208">
        <v>137</v>
      </c>
      <c r="F133" s="208">
        <v>20020</v>
      </c>
      <c r="G133" s="206" t="s">
        <v>98</v>
      </c>
      <c r="H133" s="209">
        <v>0.15</v>
      </c>
      <c r="I133" s="206"/>
      <c r="J133" s="206" t="s">
        <v>94</v>
      </c>
      <c r="K133" s="206" t="s">
        <v>88</v>
      </c>
      <c r="L133" s="208">
        <v>85</v>
      </c>
      <c r="M133" s="211">
        <f t="shared" ref="M133:M157" si="20">L133/E133</f>
        <v>0.62043795620437958</v>
      </c>
      <c r="N133" s="208">
        <v>3411.5</v>
      </c>
      <c r="O133" s="212">
        <f t="shared" ref="O133:O157" si="21">N133/E133</f>
        <v>24.901459854014597</v>
      </c>
      <c r="P133" s="208">
        <v>3411.5</v>
      </c>
      <c r="Q133" s="212">
        <f t="shared" ref="Q133:Q157" si="22">P133/E133</f>
        <v>24.901459854014597</v>
      </c>
      <c r="R133" s="208">
        <v>85</v>
      </c>
      <c r="S133" s="212">
        <f t="shared" ref="S133:S157" si="23">R133/E133</f>
        <v>0.62043795620437958</v>
      </c>
      <c r="T133" s="208">
        <v>1000</v>
      </c>
      <c r="U133" s="212">
        <f t="shared" ref="U133:U157" si="24">T133/E133</f>
        <v>7.2992700729927007</v>
      </c>
      <c r="V133" s="213"/>
    </row>
    <row r="134" spans="1:22" ht="31" x14ac:dyDescent="0.35">
      <c r="A134" s="31">
        <v>130</v>
      </c>
      <c r="B134" s="154" t="s">
        <v>232</v>
      </c>
      <c r="C134" s="154" t="s">
        <v>92</v>
      </c>
      <c r="D134" s="31" t="s">
        <v>87</v>
      </c>
      <c r="E134" s="30">
        <v>83</v>
      </c>
      <c r="F134" s="30">
        <v>12400</v>
      </c>
      <c r="G134" s="31" t="s">
        <v>82</v>
      </c>
      <c r="H134" s="112">
        <v>0.6</v>
      </c>
      <c r="I134" s="31"/>
      <c r="J134" s="31" t="s">
        <v>83</v>
      </c>
      <c r="K134" s="31" t="s">
        <v>84</v>
      </c>
      <c r="L134" s="30">
        <v>170</v>
      </c>
      <c r="M134" s="113">
        <f t="shared" si="20"/>
        <v>2.0481927710843375</v>
      </c>
      <c r="N134" s="30">
        <v>1421</v>
      </c>
      <c r="O134" s="114">
        <f t="shared" si="21"/>
        <v>17.120481927710845</v>
      </c>
      <c r="P134" s="30">
        <v>1421</v>
      </c>
      <c r="Q134" s="114">
        <f t="shared" si="22"/>
        <v>17.120481927710845</v>
      </c>
      <c r="R134" s="30">
        <v>170</v>
      </c>
      <c r="S134" s="114">
        <f t="shared" si="23"/>
        <v>2.0481927710843375</v>
      </c>
      <c r="T134" s="30">
        <v>550</v>
      </c>
      <c r="U134" s="114">
        <f t="shared" si="24"/>
        <v>6.6265060240963853</v>
      </c>
    </row>
    <row r="135" spans="1:22" s="201" customFormat="1" ht="77.5" x14ac:dyDescent="0.35">
      <c r="A135" s="206">
        <v>131</v>
      </c>
      <c r="B135" s="207" t="s">
        <v>233</v>
      </c>
      <c r="C135" s="207" t="s">
        <v>92</v>
      </c>
      <c r="D135" s="206" t="s">
        <v>87</v>
      </c>
      <c r="E135" s="208">
        <v>2314</v>
      </c>
      <c r="F135" s="208">
        <v>9110</v>
      </c>
      <c r="G135" s="206" t="s">
        <v>82</v>
      </c>
      <c r="H135" s="209">
        <v>0.6</v>
      </c>
      <c r="I135" s="206"/>
      <c r="J135" s="206" t="s">
        <v>83</v>
      </c>
      <c r="K135" s="206" t="s">
        <v>84</v>
      </c>
      <c r="L135" s="208">
        <v>481.31200000000001</v>
      </c>
      <c r="M135" s="211">
        <f t="shared" si="20"/>
        <v>0.20800000000000002</v>
      </c>
      <c r="N135" s="208">
        <v>1421</v>
      </c>
      <c r="O135" s="212">
        <f t="shared" si="21"/>
        <v>0.61408815903197922</v>
      </c>
      <c r="P135" s="208">
        <v>1421</v>
      </c>
      <c r="Q135" s="212">
        <f t="shared" si="22"/>
        <v>0.61408815903197922</v>
      </c>
      <c r="R135" s="208">
        <v>481</v>
      </c>
      <c r="S135" s="212">
        <f t="shared" si="23"/>
        <v>0.20786516853932585</v>
      </c>
      <c r="T135" s="208">
        <v>850</v>
      </c>
      <c r="U135" s="212">
        <f t="shared" si="24"/>
        <v>0.36732929991356955</v>
      </c>
      <c r="V135" s="213"/>
    </row>
    <row r="136" spans="1:22" ht="31" x14ac:dyDescent="0.35">
      <c r="A136" s="31">
        <v>132</v>
      </c>
      <c r="B136" s="154" t="s">
        <v>234</v>
      </c>
      <c r="C136" s="154" t="s">
        <v>86</v>
      </c>
      <c r="D136" s="31" t="s">
        <v>87</v>
      </c>
      <c r="E136" s="30">
        <v>19167</v>
      </c>
      <c r="F136" s="30">
        <v>760</v>
      </c>
      <c r="G136" s="31" t="s">
        <v>119</v>
      </c>
      <c r="H136" s="112">
        <v>1</v>
      </c>
      <c r="I136" s="31"/>
      <c r="J136" s="31" t="s">
        <v>118</v>
      </c>
      <c r="K136" s="31" t="s">
        <v>119</v>
      </c>
      <c r="L136" s="30">
        <v>1113.6666666666667</v>
      </c>
      <c r="M136" s="113">
        <f t="shared" si="20"/>
        <v>5.8103337333263776E-2</v>
      </c>
      <c r="N136" s="30">
        <v>174</v>
      </c>
      <c r="O136" s="114">
        <f t="shared" si="21"/>
        <v>9.0781029895132259E-3</v>
      </c>
      <c r="P136" s="30">
        <v>174</v>
      </c>
      <c r="Q136" s="114">
        <f t="shared" si="22"/>
        <v>9.0781029895132259E-3</v>
      </c>
      <c r="R136" s="30">
        <v>350</v>
      </c>
      <c r="S136" s="114">
        <f t="shared" si="23"/>
        <v>1.8260551990400168E-2</v>
      </c>
      <c r="T136" s="30">
        <v>350</v>
      </c>
      <c r="U136" s="114">
        <f t="shared" si="24"/>
        <v>1.8260551990400168E-2</v>
      </c>
    </row>
    <row r="137" spans="1:22" s="201" customFormat="1" ht="15.5" x14ac:dyDescent="0.35">
      <c r="A137" s="206">
        <v>133</v>
      </c>
      <c r="B137" s="207" t="s">
        <v>235</v>
      </c>
      <c r="C137" s="207" t="s">
        <v>92</v>
      </c>
      <c r="D137" s="206" t="s">
        <v>87</v>
      </c>
      <c r="E137" s="208">
        <v>213</v>
      </c>
      <c r="F137" s="208">
        <v>4970</v>
      </c>
      <c r="G137" s="206" t="s">
        <v>82</v>
      </c>
      <c r="H137" s="209">
        <v>0.6</v>
      </c>
      <c r="I137" s="206"/>
      <c r="J137" s="206" t="s">
        <v>83</v>
      </c>
      <c r="K137" s="206" t="s">
        <v>128</v>
      </c>
      <c r="L137" s="208">
        <v>170</v>
      </c>
      <c r="M137" s="211">
        <f t="shared" si="20"/>
        <v>0.7981220657276995</v>
      </c>
      <c r="N137" s="208">
        <v>1421</v>
      </c>
      <c r="O137" s="212">
        <f t="shared" si="21"/>
        <v>6.671361502347418</v>
      </c>
      <c r="P137" s="208">
        <v>1421</v>
      </c>
      <c r="Q137" s="212">
        <f t="shared" si="22"/>
        <v>6.671361502347418</v>
      </c>
      <c r="R137" s="210">
        <v>170</v>
      </c>
      <c r="S137" s="212">
        <f t="shared" si="23"/>
        <v>0.7981220657276995</v>
      </c>
      <c r="T137" s="208">
        <v>550</v>
      </c>
      <c r="U137" s="212">
        <f t="shared" si="24"/>
        <v>2.5821596244131455</v>
      </c>
      <c r="V137" s="213"/>
    </row>
    <row r="138" spans="1:22" ht="31" x14ac:dyDescent="0.35">
      <c r="A138" s="31">
        <v>134</v>
      </c>
      <c r="B138" s="154" t="s">
        <v>236</v>
      </c>
      <c r="C138" s="154" t="s">
        <v>80</v>
      </c>
      <c r="D138" s="31" t="s">
        <v>87</v>
      </c>
      <c r="E138" s="30">
        <v>36887</v>
      </c>
      <c r="F138" s="30">
        <v>63500</v>
      </c>
      <c r="G138" s="31" t="s">
        <v>101</v>
      </c>
      <c r="H138" s="112">
        <v>0</v>
      </c>
      <c r="I138" s="31"/>
      <c r="J138" s="31" t="s">
        <v>94</v>
      </c>
      <c r="K138" s="31" t="s">
        <v>88</v>
      </c>
      <c r="L138" s="30">
        <v>13647.04</v>
      </c>
      <c r="M138" s="113">
        <f t="shared" si="20"/>
        <v>0.36996882370482831</v>
      </c>
      <c r="N138" s="30">
        <v>21823</v>
      </c>
      <c r="O138" s="114">
        <f t="shared" si="21"/>
        <v>0.59161764307208498</v>
      </c>
      <c r="P138" s="30">
        <v>21823</v>
      </c>
      <c r="Q138" s="114">
        <f t="shared" si="22"/>
        <v>0.59161764307208498</v>
      </c>
      <c r="R138" s="30">
        <v>13647</v>
      </c>
      <c r="S138" s="114">
        <f t="shared" si="23"/>
        <v>0.3699677393119527</v>
      </c>
      <c r="T138" s="30">
        <v>20000</v>
      </c>
      <c r="U138" s="114">
        <f t="shared" si="24"/>
        <v>0.54219643776940385</v>
      </c>
    </row>
    <row r="139" spans="1:22" s="201" customFormat="1" ht="31" x14ac:dyDescent="0.35">
      <c r="A139" s="206">
        <v>135</v>
      </c>
      <c r="B139" s="207" t="s">
        <v>237</v>
      </c>
      <c r="C139" s="207" t="s">
        <v>80</v>
      </c>
      <c r="D139" s="206" t="s">
        <v>87</v>
      </c>
      <c r="E139" s="208">
        <v>31414</v>
      </c>
      <c r="F139" s="208">
        <v>95490</v>
      </c>
      <c r="G139" s="206" t="s">
        <v>167</v>
      </c>
      <c r="H139" s="209">
        <v>-0.1</v>
      </c>
      <c r="I139" s="206"/>
      <c r="J139" s="206" t="s">
        <v>94</v>
      </c>
      <c r="K139" s="206" t="s">
        <v>88</v>
      </c>
      <c r="L139" s="208">
        <v>10227</v>
      </c>
      <c r="M139" s="211">
        <f t="shared" si="20"/>
        <v>0.32555548481568725</v>
      </c>
      <c r="N139" s="208">
        <v>21823</v>
      </c>
      <c r="O139" s="212">
        <f t="shared" si="21"/>
        <v>0.69469026548672563</v>
      </c>
      <c r="P139" s="208">
        <v>21823</v>
      </c>
      <c r="Q139" s="212">
        <f t="shared" si="22"/>
        <v>0.69469026548672563</v>
      </c>
      <c r="R139" s="208">
        <v>10227</v>
      </c>
      <c r="S139" s="212">
        <f t="shared" si="23"/>
        <v>0.32555548481568725</v>
      </c>
      <c r="T139" s="208">
        <v>20000</v>
      </c>
      <c r="U139" s="212">
        <f t="shared" si="24"/>
        <v>0.63665881454128737</v>
      </c>
      <c r="V139" s="213"/>
    </row>
    <row r="140" spans="1:22" ht="31" x14ac:dyDescent="0.35">
      <c r="A140" s="31">
        <v>136</v>
      </c>
      <c r="B140" s="154" t="s">
        <v>238</v>
      </c>
      <c r="C140" s="154" t="s">
        <v>86</v>
      </c>
      <c r="D140" s="31" t="s">
        <v>87</v>
      </c>
      <c r="E140" s="30">
        <v>2213</v>
      </c>
      <c r="F140" s="30">
        <v>560</v>
      </c>
      <c r="G140" s="31" t="s">
        <v>90</v>
      </c>
      <c r="H140" s="112">
        <v>0.92500000000000004</v>
      </c>
      <c r="I140" s="31"/>
      <c r="J140" s="31" t="s">
        <v>118</v>
      </c>
      <c r="K140" s="31" t="s">
        <v>119</v>
      </c>
      <c r="L140" s="30">
        <v>170</v>
      </c>
      <c r="M140" s="113">
        <f t="shared" si="20"/>
        <v>7.6818798011748762E-2</v>
      </c>
      <c r="N140" s="30">
        <v>174</v>
      </c>
      <c r="O140" s="114">
        <f t="shared" si="21"/>
        <v>7.862629914143697E-2</v>
      </c>
      <c r="P140" s="30">
        <v>174</v>
      </c>
      <c r="Q140" s="114">
        <f t="shared" si="22"/>
        <v>7.862629914143697E-2</v>
      </c>
      <c r="R140" s="30">
        <v>250</v>
      </c>
      <c r="S140" s="114">
        <f t="shared" si="23"/>
        <v>0.11296882060551287</v>
      </c>
      <c r="T140" s="30">
        <v>250</v>
      </c>
      <c r="U140" s="114">
        <f t="shared" si="24"/>
        <v>0.11296882060551287</v>
      </c>
    </row>
    <row r="141" spans="1:22" s="201" customFormat="1" ht="31" x14ac:dyDescent="0.35">
      <c r="A141" s="206">
        <v>137</v>
      </c>
      <c r="B141" s="207" t="s">
        <v>239</v>
      </c>
      <c r="C141" s="207" t="s">
        <v>100</v>
      </c>
      <c r="D141" s="206" t="s">
        <v>87</v>
      </c>
      <c r="E141" s="208">
        <v>13026</v>
      </c>
      <c r="F141" s="208">
        <v>33600</v>
      </c>
      <c r="G141" s="206" t="s">
        <v>98</v>
      </c>
      <c r="H141" s="209">
        <v>0.15</v>
      </c>
      <c r="I141" s="206"/>
      <c r="J141" s="206" t="s">
        <v>94</v>
      </c>
      <c r="K141" s="206" t="s">
        <v>88</v>
      </c>
      <c r="L141" s="208">
        <v>5757.4920000000002</v>
      </c>
      <c r="M141" s="211">
        <f t="shared" si="20"/>
        <v>0.442</v>
      </c>
      <c r="N141" s="208">
        <v>16823</v>
      </c>
      <c r="O141" s="212">
        <f t="shared" si="21"/>
        <v>1.29149393520651</v>
      </c>
      <c r="P141" s="208">
        <v>16823</v>
      </c>
      <c r="Q141" s="212">
        <f t="shared" si="22"/>
        <v>1.29149393520651</v>
      </c>
      <c r="R141" s="208">
        <v>5757</v>
      </c>
      <c r="S141" s="212">
        <f t="shared" si="23"/>
        <v>0.44196222938737911</v>
      </c>
      <c r="T141" s="208">
        <v>10000</v>
      </c>
      <c r="U141" s="212">
        <f t="shared" si="24"/>
        <v>0.76769537847382163</v>
      </c>
      <c r="V141" s="213"/>
    </row>
    <row r="142" spans="1:22" ht="15.5" x14ac:dyDescent="0.35">
      <c r="A142" s="31">
        <v>138</v>
      </c>
      <c r="B142" s="154" t="s">
        <v>240</v>
      </c>
      <c r="C142" s="154" t="s">
        <v>112</v>
      </c>
      <c r="D142" s="31" t="s">
        <v>87</v>
      </c>
      <c r="E142" s="30">
        <v>100179</v>
      </c>
      <c r="F142" s="30">
        <v>1200</v>
      </c>
      <c r="G142" s="31" t="s">
        <v>84</v>
      </c>
      <c r="H142" s="112">
        <v>0.85</v>
      </c>
      <c r="I142" s="31"/>
      <c r="J142" s="31" t="s">
        <v>89</v>
      </c>
      <c r="K142" s="31" t="s">
        <v>90</v>
      </c>
      <c r="L142" s="30">
        <v>4686.8640000000014</v>
      </c>
      <c r="M142" s="113">
        <f t="shared" si="20"/>
        <v>4.6784895037882204E-2</v>
      </c>
      <c r="N142" s="30">
        <v>503</v>
      </c>
      <c r="O142" s="114">
        <f t="shared" si="21"/>
        <v>5.0210123878257915E-3</v>
      </c>
      <c r="P142" s="30">
        <v>503</v>
      </c>
      <c r="Q142" s="114">
        <f t="shared" si="22"/>
        <v>5.0210123878257915E-3</v>
      </c>
      <c r="R142" s="30">
        <v>1350</v>
      </c>
      <c r="S142" s="114">
        <f t="shared" si="23"/>
        <v>1.3475878178061271E-2</v>
      </c>
      <c r="T142" s="30">
        <v>1350</v>
      </c>
      <c r="U142" s="114">
        <f t="shared" si="24"/>
        <v>1.3475878178061271E-2</v>
      </c>
    </row>
    <row r="143" spans="1:22" s="201" customFormat="1" ht="31" x14ac:dyDescent="0.35">
      <c r="A143" s="206">
        <v>139</v>
      </c>
      <c r="B143" s="207" t="s">
        <v>241</v>
      </c>
      <c r="C143" s="207" t="s">
        <v>100</v>
      </c>
      <c r="D143" s="206" t="s">
        <v>87</v>
      </c>
      <c r="E143" s="208">
        <v>21805</v>
      </c>
      <c r="F143" s="208">
        <v>7230</v>
      </c>
      <c r="G143" s="206" t="s">
        <v>82</v>
      </c>
      <c r="H143" s="209">
        <v>0.6</v>
      </c>
      <c r="I143" s="206"/>
      <c r="J143" s="206" t="s">
        <v>83</v>
      </c>
      <c r="K143" s="206" t="s">
        <v>84</v>
      </c>
      <c r="L143" s="208">
        <v>6644.8266666666668</v>
      </c>
      <c r="M143" s="211">
        <f t="shared" si="20"/>
        <v>0.30473866850110831</v>
      </c>
      <c r="N143" s="208">
        <v>1421</v>
      </c>
      <c r="O143" s="212">
        <f t="shared" si="21"/>
        <v>6.5168539325842698E-2</v>
      </c>
      <c r="P143" s="208">
        <v>1421</v>
      </c>
      <c r="Q143" s="212">
        <f t="shared" si="22"/>
        <v>6.5168539325842698E-2</v>
      </c>
      <c r="R143" s="208">
        <v>6645</v>
      </c>
      <c r="S143" s="212">
        <f t="shared" si="23"/>
        <v>0.30474661774822287</v>
      </c>
      <c r="T143" s="208">
        <v>1450</v>
      </c>
      <c r="U143" s="212">
        <f t="shared" si="24"/>
        <v>6.6498509516166024E-2</v>
      </c>
      <c r="V143" s="213"/>
    </row>
    <row r="144" spans="1:22" ht="15.5" x14ac:dyDescent="0.35">
      <c r="A144" s="31">
        <v>140</v>
      </c>
      <c r="B144" s="154" t="s">
        <v>242</v>
      </c>
      <c r="C144" s="154" t="s">
        <v>112</v>
      </c>
      <c r="D144" s="31" t="s">
        <v>87</v>
      </c>
      <c r="E144" s="30">
        <v>1902</v>
      </c>
      <c r="F144" s="30">
        <v>1010</v>
      </c>
      <c r="G144" s="31" t="s">
        <v>90</v>
      </c>
      <c r="H144" s="112">
        <v>0.92500000000000004</v>
      </c>
      <c r="I144" s="31"/>
      <c r="J144" s="31" t="s">
        <v>118</v>
      </c>
      <c r="K144" s="31" t="s">
        <v>119</v>
      </c>
      <c r="L144" s="30">
        <v>170</v>
      </c>
      <c r="M144" s="113">
        <f t="shared" si="20"/>
        <v>8.9379600420609884E-2</v>
      </c>
      <c r="N144" s="30">
        <v>174</v>
      </c>
      <c r="O144" s="114">
        <f t="shared" si="21"/>
        <v>9.1482649842271294E-2</v>
      </c>
      <c r="P144" s="30">
        <v>174</v>
      </c>
      <c r="Q144" s="114">
        <f t="shared" si="22"/>
        <v>9.1482649842271294E-2</v>
      </c>
      <c r="R144" s="30">
        <v>250</v>
      </c>
      <c r="S144" s="114">
        <f t="shared" si="23"/>
        <v>0.13144058885383805</v>
      </c>
      <c r="T144" s="30">
        <v>250</v>
      </c>
      <c r="U144" s="114">
        <f t="shared" si="24"/>
        <v>0.13144058885383805</v>
      </c>
    </row>
    <row r="145" spans="1:22" s="201" customFormat="1" ht="15.5" x14ac:dyDescent="0.35">
      <c r="A145" s="206">
        <v>141</v>
      </c>
      <c r="B145" s="207" t="s">
        <v>243</v>
      </c>
      <c r="C145" s="207" t="s">
        <v>100</v>
      </c>
      <c r="D145" s="206" t="s">
        <v>81</v>
      </c>
      <c r="E145" s="208">
        <v>2238</v>
      </c>
      <c r="F145" s="208">
        <v>4930</v>
      </c>
      <c r="G145" s="206" t="s">
        <v>82</v>
      </c>
      <c r="H145" s="209">
        <v>0.6</v>
      </c>
      <c r="I145" s="206"/>
      <c r="J145" s="206" t="s">
        <v>83</v>
      </c>
      <c r="K145" s="206" t="s">
        <v>84</v>
      </c>
      <c r="L145" s="208">
        <v>232.75200000000001</v>
      </c>
      <c r="M145" s="211">
        <f t="shared" si="20"/>
        <v>0.10400000000000001</v>
      </c>
      <c r="N145" s="208">
        <v>710.5</v>
      </c>
      <c r="O145" s="212">
        <f t="shared" si="21"/>
        <v>0.3174709562109026</v>
      </c>
      <c r="P145" s="208">
        <v>710.5</v>
      </c>
      <c r="Q145" s="212">
        <f t="shared" si="22"/>
        <v>0.3174709562109026</v>
      </c>
      <c r="R145" s="208">
        <v>233</v>
      </c>
      <c r="S145" s="212">
        <f t="shared" si="23"/>
        <v>0.10411081322609472</v>
      </c>
      <c r="T145" s="208">
        <v>850</v>
      </c>
      <c r="U145" s="212">
        <f t="shared" si="24"/>
        <v>0.37980339588918677</v>
      </c>
      <c r="V145" s="213"/>
    </row>
    <row r="146" spans="1:22" ht="31" x14ac:dyDescent="0.35">
      <c r="A146" s="31">
        <v>142</v>
      </c>
      <c r="B146" s="154" t="s">
        <v>244</v>
      </c>
      <c r="C146" s="154" t="s">
        <v>92</v>
      </c>
      <c r="D146" s="31" t="s">
        <v>87</v>
      </c>
      <c r="E146" s="30">
        <v>1532</v>
      </c>
      <c r="F146" s="30">
        <v>16190</v>
      </c>
      <c r="G146" s="31" t="s">
        <v>93</v>
      </c>
      <c r="H146" s="112">
        <v>0.3</v>
      </c>
      <c r="I146" s="31"/>
      <c r="J146" s="31" t="s">
        <v>94</v>
      </c>
      <c r="K146" s="31" t="s">
        <v>88</v>
      </c>
      <c r="L146" s="30">
        <v>557.64800000000002</v>
      </c>
      <c r="M146" s="113">
        <f t="shared" si="20"/>
        <v>0.36399999999999999</v>
      </c>
      <c r="N146" s="30">
        <v>18646</v>
      </c>
      <c r="O146" s="114">
        <f t="shared" si="21"/>
        <v>12.171018276762402</v>
      </c>
      <c r="P146" s="30">
        <v>18646</v>
      </c>
      <c r="Q146" s="114">
        <f t="shared" si="22"/>
        <v>12.171018276762402</v>
      </c>
      <c r="R146" s="30">
        <v>558</v>
      </c>
      <c r="S146" s="114">
        <f t="shared" si="23"/>
        <v>0.36422976501305482</v>
      </c>
      <c r="T146" s="30">
        <v>5000</v>
      </c>
      <c r="U146" s="114">
        <f t="shared" si="24"/>
        <v>3.2637075718015667</v>
      </c>
    </row>
    <row r="147" spans="1:22" s="201" customFormat="1" ht="15.5" x14ac:dyDescent="0.35">
      <c r="A147" s="206">
        <v>143</v>
      </c>
      <c r="B147" s="207" t="s">
        <v>245</v>
      </c>
      <c r="C147" s="207" t="s">
        <v>86</v>
      </c>
      <c r="D147" s="206" t="s">
        <v>87</v>
      </c>
      <c r="E147" s="208">
        <v>30855</v>
      </c>
      <c r="F147" s="208">
        <v>3830</v>
      </c>
      <c r="G147" s="206" t="s">
        <v>88</v>
      </c>
      <c r="H147" s="209">
        <v>0.75</v>
      </c>
      <c r="I147" s="206"/>
      <c r="J147" s="206" t="s">
        <v>89</v>
      </c>
      <c r="K147" s="206" t="s">
        <v>90</v>
      </c>
      <c r="L147" s="208">
        <v>1063.0066666666669</v>
      </c>
      <c r="M147" s="211">
        <f t="shared" si="20"/>
        <v>3.4451682601415227E-2</v>
      </c>
      <c r="N147" s="208">
        <v>503</v>
      </c>
      <c r="O147" s="212">
        <f t="shared" si="21"/>
        <v>1.6302058013287959E-2</v>
      </c>
      <c r="P147" s="208">
        <v>503</v>
      </c>
      <c r="Q147" s="212">
        <f t="shared" si="22"/>
        <v>1.6302058013287959E-2</v>
      </c>
      <c r="R147" s="208">
        <v>950</v>
      </c>
      <c r="S147" s="212">
        <f t="shared" si="23"/>
        <v>3.0789175174201912E-2</v>
      </c>
      <c r="T147" s="208">
        <v>950</v>
      </c>
      <c r="U147" s="212">
        <f t="shared" si="24"/>
        <v>3.0789175174201912E-2</v>
      </c>
      <c r="V147" s="213"/>
    </row>
    <row r="148" spans="1:22" ht="31" x14ac:dyDescent="0.35">
      <c r="A148" s="31">
        <v>144</v>
      </c>
      <c r="B148" s="154" t="s">
        <v>246</v>
      </c>
      <c r="C148" s="154" t="s">
        <v>80</v>
      </c>
      <c r="D148" s="31" t="s">
        <v>87</v>
      </c>
      <c r="E148" s="30">
        <v>80814</v>
      </c>
      <c r="F148" s="30">
        <v>10640</v>
      </c>
      <c r="G148" s="31" t="s">
        <v>82</v>
      </c>
      <c r="H148" s="112">
        <v>0.6</v>
      </c>
      <c r="I148" s="31"/>
      <c r="J148" s="31" t="s">
        <v>83</v>
      </c>
      <c r="K148" s="31" t="s">
        <v>84</v>
      </c>
      <c r="L148" s="30">
        <v>4514.232</v>
      </c>
      <c r="M148" s="113">
        <f t="shared" si="20"/>
        <v>5.5859529289479543E-2</v>
      </c>
      <c r="N148" s="30">
        <v>1421</v>
      </c>
      <c r="O148" s="114">
        <f t="shared" si="21"/>
        <v>1.7583587002252085E-2</v>
      </c>
      <c r="P148" s="30">
        <v>1421</v>
      </c>
      <c r="Q148" s="114">
        <f t="shared" si="22"/>
        <v>1.7583587002252085E-2</v>
      </c>
      <c r="R148" s="30">
        <v>4514</v>
      </c>
      <c r="S148" s="114">
        <f t="shared" si="23"/>
        <v>5.5856658499764893E-2</v>
      </c>
      <c r="T148" s="30">
        <v>1750</v>
      </c>
      <c r="U148" s="114">
        <f t="shared" si="24"/>
        <v>2.1654663795876952E-2</v>
      </c>
    </row>
    <row r="149" spans="1:22" s="201" customFormat="1" ht="15.5" x14ac:dyDescent="0.35">
      <c r="A149" s="206">
        <v>145</v>
      </c>
      <c r="B149" s="207" t="s">
        <v>247</v>
      </c>
      <c r="C149" s="207" t="s">
        <v>112</v>
      </c>
      <c r="D149" s="206" t="s">
        <v>87</v>
      </c>
      <c r="E149" s="208">
        <v>447337</v>
      </c>
      <c r="F149" s="208">
        <v>930</v>
      </c>
      <c r="G149" s="206" t="s">
        <v>90</v>
      </c>
      <c r="H149" s="209">
        <v>0.92500000000000004</v>
      </c>
      <c r="I149" s="206"/>
      <c r="J149" s="206" t="s">
        <v>118</v>
      </c>
      <c r="K149" s="206" t="s">
        <v>119</v>
      </c>
      <c r="L149" s="208">
        <v>9335.0389999999898</v>
      </c>
      <c r="M149" s="211">
        <f t="shared" si="20"/>
        <v>2.0868023436469575E-2</v>
      </c>
      <c r="N149" s="208">
        <v>174</v>
      </c>
      <c r="O149" s="212">
        <f t="shared" si="21"/>
        <v>3.8896849578729236E-4</v>
      </c>
      <c r="P149" s="208">
        <v>174</v>
      </c>
      <c r="Q149" s="212">
        <f t="shared" si="22"/>
        <v>3.8896849578729236E-4</v>
      </c>
      <c r="R149" s="208">
        <v>750</v>
      </c>
      <c r="S149" s="212">
        <f t="shared" si="23"/>
        <v>1.6765883439107429E-3</v>
      </c>
      <c r="T149" s="208">
        <v>750</v>
      </c>
      <c r="U149" s="212">
        <f t="shared" si="24"/>
        <v>1.6765883439107429E-3</v>
      </c>
      <c r="V149" s="213"/>
    </row>
    <row r="150" spans="1:22" ht="15.5" x14ac:dyDescent="0.35">
      <c r="A150" s="31">
        <v>146</v>
      </c>
      <c r="B150" s="154" t="s">
        <v>248</v>
      </c>
      <c r="C150" s="154" t="s">
        <v>80</v>
      </c>
      <c r="D150" s="31" t="s">
        <v>87</v>
      </c>
      <c r="E150" s="30">
        <v>187</v>
      </c>
      <c r="F150" s="30">
        <v>4260</v>
      </c>
      <c r="G150" s="31" t="s">
        <v>88</v>
      </c>
      <c r="H150" s="112">
        <v>0.75</v>
      </c>
      <c r="I150" s="31"/>
      <c r="J150" s="31" t="s">
        <v>83</v>
      </c>
      <c r="K150" s="31" t="s">
        <v>128</v>
      </c>
      <c r="L150" s="30">
        <v>170</v>
      </c>
      <c r="M150" s="113">
        <f t="shared" si="20"/>
        <v>0.90909090909090906</v>
      </c>
      <c r="N150" s="30">
        <v>1421</v>
      </c>
      <c r="O150" s="114">
        <f t="shared" si="21"/>
        <v>7.5989304812834222</v>
      </c>
      <c r="P150" s="30">
        <v>1421</v>
      </c>
      <c r="Q150" s="114">
        <f t="shared" si="22"/>
        <v>7.5989304812834222</v>
      </c>
      <c r="R150" s="138">
        <v>170</v>
      </c>
      <c r="S150" s="114">
        <f t="shared" si="23"/>
        <v>0.90909090909090906</v>
      </c>
      <c r="T150" s="30">
        <v>550</v>
      </c>
      <c r="U150" s="114">
        <f t="shared" si="24"/>
        <v>2.9411764705882355</v>
      </c>
    </row>
    <row r="151" spans="1:22" s="201" customFormat="1" ht="62" x14ac:dyDescent="0.35">
      <c r="A151" s="206">
        <v>147</v>
      </c>
      <c r="B151" s="207" t="s">
        <v>249</v>
      </c>
      <c r="C151" s="207" t="s">
        <v>86</v>
      </c>
      <c r="D151" s="206" t="s">
        <v>87</v>
      </c>
      <c r="E151" s="208">
        <v>2144</v>
      </c>
      <c r="F151" s="208">
        <v>49160</v>
      </c>
      <c r="G151" s="206" t="s">
        <v>98</v>
      </c>
      <c r="H151" s="209">
        <v>0.15</v>
      </c>
      <c r="I151" s="206"/>
      <c r="J151" s="206" t="s">
        <v>94</v>
      </c>
      <c r="K151" s="206" t="s">
        <v>88</v>
      </c>
      <c r="L151" s="208">
        <v>521.32933333333335</v>
      </c>
      <c r="M151" s="211">
        <f t="shared" si="20"/>
        <v>0.24315733830845773</v>
      </c>
      <c r="N151" s="208">
        <v>11823</v>
      </c>
      <c r="O151" s="212">
        <f t="shared" si="21"/>
        <v>5.5144589552238807</v>
      </c>
      <c r="P151" s="208">
        <v>11823</v>
      </c>
      <c r="Q151" s="212">
        <f t="shared" si="22"/>
        <v>5.5144589552238807</v>
      </c>
      <c r="R151" s="208">
        <v>521</v>
      </c>
      <c r="S151" s="212">
        <f t="shared" si="23"/>
        <v>0.24300373134328357</v>
      </c>
      <c r="T151" s="208">
        <v>5000</v>
      </c>
      <c r="U151" s="212">
        <f t="shared" si="24"/>
        <v>2.3320895522388061</v>
      </c>
      <c r="V151" s="213"/>
    </row>
    <row r="152" spans="1:22" ht="31" x14ac:dyDescent="0.35">
      <c r="A152" s="31">
        <v>148</v>
      </c>
      <c r="B152" s="154" t="s">
        <v>250</v>
      </c>
      <c r="C152" s="154" t="s">
        <v>80</v>
      </c>
      <c r="D152" s="31" t="s">
        <v>87</v>
      </c>
      <c r="E152" s="30">
        <v>356416</v>
      </c>
      <c r="F152" s="30">
        <v>49240</v>
      </c>
      <c r="G152" s="31" t="s">
        <v>98</v>
      </c>
      <c r="H152" s="112">
        <v>0.15</v>
      </c>
      <c r="I152" s="31"/>
      <c r="J152" s="31" t="s">
        <v>94</v>
      </c>
      <c r="K152" s="31" t="s">
        <v>88</v>
      </c>
      <c r="L152" s="30">
        <v>157535.872</v>
      </c>
      <c r="M152" s="113">
        <f t="shared" si="20"/>
        <v>0.442</v>
      </c>
      <c r="N152" s="30">
        <v>106823</v>
      </c>
      <c r="O152" s="114">
        <f t="shared" si="21"/>
        <v>0.29971437870353745</v>
      </c>
      <c r="P152" s="30">
        <v>109250</v>
      </c>
      <c r="Q152" s="114">
        <f t="shared" si="22"/>
        <v>0.30652383731370086</v>
      </c>
      <c r="R152" s="30">
        <v>157536</v>
      </c>
      <c r="S152" s="114">
        <f t="shared" si="23"/>
        <v>0.44200035913090319</v>
      </c>
      <c r="T152" s="30">
        <v>100000</v>
      </c>
      <c r="U152" s="114">
        <f t="shared" si="24"/>
        <v>0.28057101813611063</v>
      </c>
    </row>
    <row r="153" spans="1:22" s="201" customFormat="1" ht="62" x14ac:dyDescent="0.35">
      <c r="A153" s="206">
        <v>149</v>
      </c>
      <c r="B153" s="207" t="s">
        <v>251</v>
      </c>
      <c r="C153" s="207" t="s">
        <v>92</v>
      </c>
      <c r="D153" s="206" t="s">
        <v>87</v>
      </c>
      <c r="E153" s="208">
        <v>1704535</v>
      </c>
      <c r="F153" s="208">
        <v>76770</v>
      </c>
      <c r="G153" s="206" t="s">
        <v>101</v>
      </c>
      <c r="H153" s="209">
        <v>0</v>
      </c>
      <c r="I153" s="206"/>
      <c r="J153" s="206" t="s">
        <v>94</v>
      </c>
      <c r="K153" s="206" t="s">
        <v>88</v>
      </c>
      <c r="L153" s="208">
        <v>841960.6</v>
      </c>
      <c r="M153" s="211">
        <f t="shared" si="20"/>
        <v>0.4939532482465892</v>
      </c>
      <c r="N153" s="208">
        <v>506823</v>
      </c>
      <c r="O153" s="212">
        <f t="shared" si="21"/>
        <v>0.29733798367296654</v>
      </c>
      <c r="P153" s="208">
        <v>511615</v>
      </c>
      <c r="Q153" s="212">
        <f t="shared" si="22"/>
        <v>0.30014930758241987</v>
      </c>
      <c r="R153" s="208">
        <v>841961</v>
      </c>
      <c r="S153" s="212">
        <f t="shared" si="23"/>
        <v>0.49395348291469521</v>
      </c>
      <c r="T153" s="208">
        <v>825000</v>
      </c>
      <c r="U153" s="212">
        <f t="shared" si="24"/>
        <v>0.48400296855154046</v>
      </c>
      <c r="V153" s="213"/>
    </row>
    <row r="154" spans="1:22" ht="15.5" x14ac:dyDescent="0.35">
      <c r="A154" s="31">
        <v>150</v>
      </c>
      <c r="B154" s="154" t="s">
        <v>252</v>
      </c>
      <c r="C154" s="154" t="s">
        <v>92</v>
      </c>
      <c r="D154" s="31" t="s">
        <v>87</v>
      </c>
      <c r="E154" s="30">
        <v>319</v>
      </c>
      <c r="F154" s="30">
        <v>1826</v>
      </c>
      <c r="G154" s="31" t="s">
        <v>133</v>
      </c>
      <c r="H154" s="112">
        <v>0.45</v>
      </c>
      <c r="I154" s="31"/>
      <c r="J154" s="31" t="s">
        <v>89</v>
      </c>
      <c r="K154" s="31" t="s">
        <v>90</v>
      </c>
      <c r="L154" s="30">
        <v>170</v>
      </c>
      <c r="M154" s="113">
        <f t="shared" si="20"/>
        <v>0.5329153605015674</v>
      </c>
      <c r="N154" s="30">
        <v>503</v>
      </c>
      <c r="O154" s="114">
        <f t="shared" si="21"/>
        <v>1.5768025078369905</v>
      </c>
      <c r="P154" s="30">
        <v>503</v>
      </c>
      <c r="Q154" s="114">
        <f t="shared" si="22"/>
        <v>1.5768025078369905</v>
      </c>
      <c r="R154" s="30">
        <v>350</v>
      </c>
      <c r="S154" s="114">
        <f t="shared" si="23"/>
        <v>1.0971786833855799</v>
      </c>
      <c r="T154" s="30">
        <v>350</v>
      </c>
      <c r="U154" s="114">
        <f t="shared" si="24"/>
        <v>1.0971786833855799</v>
      </c>
    </row>
    <row r="155" spans="1:22" s="201" customFormat="1" ht="15.5" x14ac:dyDescent="0.35">
      <c r="A155" s="206">
        <v>151</v>
      </c>
      <c r="B155" s="207" t="s">
        <v>253</v>
      </c>
      <c r="C155" s="207" t="s">
        <v>86</v>
      </c>
      <c r="D155" s="206" t="s">
        <v>87</v>
      </c>
      <c r="E155" s="208">
        <v>14583</v>
      </c>
      <c r="F155" s="208">
        <v>840</v>
      </c>
      <c r="G155" s="206" t="s">
        <v>90</v>
      </c>
      <c r="H155" s="209">
        <v>0.92500000000000004</v>
      </c>
      <c r="I155" s="206"/>
      <c r="J155" s="206" t="s">
        <v>118</v>
      </c>
      <c r="K155" s="206" t="s">
        <v>119</v>
      </c>
      <c r="L155" s="208">
        <v>1161.7790000000002</v>
      </c>
      <c r="M155" s="211">
        <f t="shared" si="20"/>
        <v>7.9666666666666677E-2</v>
      </c>
      <c r="N155" s="208">
        <v>174</v>
      </c>
      <c r="O155" s="212">
        <f t="shared" si="21"/>
        <v>1.1931701296029624E-2</v>
      </c>
      <c r="P155" s="208">
        <v>174</v>
      </c>
      <c r="Q155" s="212">
        <f t="shared" si="22"/>
        <v>1.1931701296029624E-2</v>
      </c>
      <c r="R155" s="208">
        <v>350</v>
      </c>
      <c r="S155" s="212">
        <f t="shared" si="23"/>
        <v>2.4000548583967635E-2</v>
      </c>
      <c r="T155" s="206">
        <v>350</v>
      </c>
      <c r="U155" s="212">
        <f t="shared" si="24"/>
        <v>2.4000548583967635E-2</v>
      </c>
      <c r="V155" s="213"/>
    </row>
    <row r="156" spans="1:22" ht="15.5" x14ac:dyDescent="0.35">
      <c r="A156" s="31">
        <v>152</v>
      </c>
      <c r="B156" s="154" t="s">
        <v>254</v>
      </c>
      <c r="C156" s="154" t="s">
        <v>112</v>
      </c>
      <c r="D156" s="31" t="s">
        <v>87</v>
      </c>
      <c r="E156" s="30">
        <v>204880</v>
      </c>
      <c r="F156" s="30">
        <v>1240</v>
      </c>
      <c r="G156" s="31" t="s">
        <v>90</v>
      </c>
      <c r="H156" s="112">
        <v>0.92500000000000004</v>
      </c>
      <c r="I156" s="31"/>
      <c r="J156" s="31" t="s">
        <v>89</v>
      </c>
      <c r="K156" s="31" t="s">
        <v>90</v>
      </c>
      <c r="L156" s="30">
        <v>3738.6283333333313</v>
      </c>
      <c r="M156" s="113">
        <f t="shared" si="20"/>
        <v>1.8247893075621493E-2</v>
      </c>
      <c r="N156" s="30">
        <v>503</v>
      </c>
      <c r="O156" s="114">
        <f t="shared" si="21"/>
        <v>2.4550956657555644E-3</v>
      </c>
      <c r="P156" s="30">
        <v>503</v>
      </c>
      <c r="Q156" s="114">
        <f t="shared" si="22"/>
        <v>2.4550956657555644E-3</v>
      </c>
      <c r="R156" s="30">
        <v>1350</v>
      </c>
      <c r="S156" s="114">
        <f t="shared" si="23"/>
        <v>6.5892229597813356E-3</v>
      </c>
      <c r="T156" s="31">
        <v>1350</v>
      </c>
      <c r="U156" s="114">
        <f t="shared" si="24"/>
        <v>6.5892229597813356E-3</v>
      </c>
    </row>
    <row r="157" spans="1:22" s="201" customFormat="1" ht="15.5" x14ac:dyDescent="0.35">
      <c r="A157" s="206">
        <v>153</v>
      </c>
      <c r="B157" s="207" t="s">
        <v>255</v>
      </c>
      <c r="C157" s="207" t="s">
        <v>112</v>
      </c>
      <c r="D157" s="206" t="s">
        <v>87</v>
      </c>
      <c r="E157" s="208">
        <v>32503</v>
      </c>
      <c r="F157" s="208">
        <v>1710</v>
      </c>
      <c r="G157" s="206" t="s">
        <v>84</v>
      </c>
      <c r="H157" s="209">
        <v>0.85</v>
      </c>
      <c r="I157" s="206"/>
      <c r="J157" s="206" t="s">
        <v>89</v>
      </c>
      <c r="K157" s="206" t="s">
        <v>90</v>
      </c>
      <c r="L157" s="208">
        <v>1718.8680000000004</v>
      </c>
      <c r="M157" s="211">
        <f t="shared" si="20"/>
        <v>5.2883364612497319E-2</v>
      </c>
      <c r="N157" s="208">
        <v>503</v>
      </c>
      <c r="O157" s="212">
        <f t="shared" si="21"/>
        <v>1.5475494569732025E-2</v>
      </c>
      <c r="P157" s="208">
        <v>503</v>
      </c>
      <c r="Q157" s="212">
        <f t="shared" si="22"/>
        <v>1.5475494569732025E-2</v>
      </c>
      <c r="R157" s="208">
        <v>950</v>
      </c>
      <c r="S157" s="212">
        <f t="shared" si="23"/>
        <v>2.9228071254961081E-2</v>
      </c>
      <c r="T157" s="206">
        <v>950</v>
      </c>
      <c r="U157" s="212">
        <f t="shared" si="24"/>
        <v>2.9228071254961081E-2</v>
      </c>
      <c r="V157" s="213"/>
    </row>
    <row r="158" spans="1:22" ht="15.5" x14ac:dyDescent="0.35">
      <c r="A158" s="31"/>
      <c r="B158" s="31"/>
      <c r="C158" s="154"/>
      <c r="D158" s="31"/>
      <c r="E158" s="31"/>
      <c r="F158" s="31"/>
      <c r="G158" s="31"/>
      <c r="H158" s="112"/>
      <c r="I158" s="31"/>
      <c r="J158" s="116"/>
      <c r="K158" s="31"/>
      <c r="L158" s="30"/>
      <c r="M158" s="30"/>
      <c r="N158" s="30"/>
      <c r="O158" s="115"/>
      <c r="P158" s="30"/>
      <c r="Q158" s="115"/>
      <c r="R158" s="30"/>
      <c r="S158" s="115"/>
      <c r="T158" s="30"/>
      <c r="U158" s="115"/>
    </row>
    <row r="159" spans="1:22" s="201" customFormat="1" ht="15.5" x14ac:dyDescent="0.35">
      <c r="A159" s="195"/>
      <c r="B159" s="195"/>
      <c r="C159" s="214"/>
      <c r="D159" s="195"/>
      <c r="E159" s="195"/>
      <c r="F159" s="195"/>
      <c r="G159" s="195"/>
      <c r="H159" s="215"/>
      <c r="I159" s="195"/>
      <c r="J159" s="195"/>
      <c r="K159" s="195"/>
      <c r="L159" s="213"/>
      <c r="M159" s="213"/>
      <c r="N159" s="213"/>
      <c r="O159" s="216"/>
      <c r="P159" s="213"/>
      <c r="Q159" s="216"/>
      <c r="R159" s="213"/>
      <c r="S159" s="216"/>
      <c r="T159" s="213"/>
      <c r="U159" s="216"/>
      <c r="V159" s="213"/>
    </row>
    <row r="160" spans="1:22" ht="16" thickBot="1" x14ac:dyDescent="0.4">
      <c r="A160" s="14"/>
      <c r="B160" s="13" t="s">
        <v>256</v>
      </c>
      <c r="C160" s="27"/>
      <c r="D160" s="14"/>
      <c r="E160" s="111">
        <f>SUM(E1:E157)</f>
        <v>8888092</v>
      </c>
      <c r="F160" s="13"/>
      <c r="G160" s="13"/>
      <c r="H160" s="109"/>
      <c r="I160" s="13"/>
      <c r="J160" s="13"/>
      <c r="K160" s="13" t="s">
        <v>257</v>
      </c>
      <c r="L160" s="15">
        <f>SUM(L1:L157)</f>
        <v>1589603.8973333335</v>
      </c>
      <c r="M160" s="15"/>
      <c r="N160" s="15">
        <f>SUM(N1:N157)</f>
        <v>1582843</v>
      </c>
      <c r="O160" s="15"/>
      <c r="P160" s="15">
        <f>SUM(P1:P157)</f>
        <v>1607588.4350000001</v>
      </c>
      <c r="Q160" s="15"/>
      <c r="R160" s="15">
        <f>SUM(R1:R157)</f>
        <v>1469896</v>
      </c>
      <c r="S160" s="15"/>
      <c r="T160" s="15">
        <f>SUM(T1:T157)</f>
        <v>1628700</v>
      </c>
      <c r="U160" s="110"/>
    </row>
    <row r="161" spans="1:12" ht="15.5" x14ac:dyDescent="0.35">
      <c r="I161" s="5" t="s">
        <v>229</v>
      </c>
    </row>
    <row r="162" spans="1:12" ht="64.5" customHeight="1" x14ac:dyDescent="0.35">
      <c r="A162" s="217" t="s">
        <v>258</v>
      </c>
      <c r="B162" s="222" t="s">
        <v>259</v>
      </c>
      <c r="C162" s="220" t="s">
        <v>260</v>
      </c>
      <c r="D162" s="220"/>
      <c r="E162" s="220"/>
      <c r="F162" s="220"/>
      <c r="G162" s="220"/>
      <c r="H162" s="220"/>
    </row>
    <row r="163" spans="1:12" ht="15.65" customHeight="1" x14ac:dyDescent="0.35">
      <c r="A163" s="218"/>
      <c r="B163" s="222"/>
      <c r="C163" s="220" t="s">
        <v>261</v>
      </c>
      <c r="D163" s="220"/>
      <c r="E163" s="220"/>
      <c r="F163" s="220"/>
      <c r="G163" s="220"/>
      <c r="H163" s="220"/>
    </row>
    <row r="164" spans="1:12" ht="15.65" customHeight="1" x14ac:dyDescent="0.35">
      <c r="A164" s="218"/>
      <c r="B164" s="222"/>
      <c r="C164" s="220" t="s">
        <v>262</v>
      </c>
      <c r="D164" s="220"/>
      <c r="E164" s="220"/>
      <c r="F164" s="220"/>
      <c r="G164" s="220"/>
      <c r="H164" s="220"/>
    </row>
    <row r="165" spans="1:12" ht="15.65" customHeight="1" x14ac:dyDescent="0.35">
      <c r="A165" s="218"/>
      <c r="B165" s="222"/>
      <c r="C165" s="220" t="s">
        <v>263</v>
      </c>
      <c r="D165" s="220"/>
      <c r="E165" s="220"/>
      <c r="F165" s="220"/>
      <c r="G165" s="220"/>
      <c r="H165" s="220"/>
    </row>
    <row r="166" spans="1:12" ht="15.65" customHeight="1" x14ac:dyDescent="0.35">
      <c r="A166" s="218"/>
      <c r="B166" s="222"/>
      <c r="C166" s="220" t="s">
        <v>264</v>
      </c>
      <c r="D166" s="220"/>
      <c r="E166" s="220"/>
      <c r="F166" s="220"/>
      <c r="G166" s="220"/>
      <c r="H166" s="220"/>
    </row>
    <row r="167" spans="1:12" ht="26.25" customHeight="1" x14ac:dyDescent="0.35">
      <c r="A167" s="218"/>
      <c r="B167" s="221" t="s">
        <v>265</v>
      </c>
      <c r="C167" s="220" t="s">
        <v>266</v>
      </c>
      <c r="D167" s="220"/>
      <c r="E167" s="220"/>
      <c r="F167" s="220"/>
      <c r="G167" s="220"/>
      <c r="H167" s="220"/>
    </row>
    <row r="168" spans="1:12" ht="21" customHeight="1" x14ac:dyDescent="0.35">
      <c r="A168" s="218"/>
      <c r="B168" s="221"/>
      <c r="C168" s="220" t="s">
        <v>267</v>
      </c>
      <c r="D168" s="220"/>
      <c r="E168" s="220"/>
      <c r="F168" s="220"/>
      <c r="G168" s="220"/>
      <c r="H168" s="220"/>
    </row>
    <row r="169" spans="1:12" ht="20.25" customHeight="1" x14ac:dyDescent="0.35">
      <c r="A169" s="218"/>
      <c r="B169" s="221" t="s">
        <v>268</v>
      </c>
      <c r="C169" s="220" t="s">
        <v>269</v>
      </c>
      <c r="D169" s="220"/>
      <c r="E169" s="220"/>
      <c r="F169" s="220"/>
      <c r="G169" s="220"/>
      <c r="H169" s="220"/>
    </row>
    <row r="170" spans="1:12" ht="18.75" customHeight="1" x14ac:dyDescent="0.35">
      <c r="A170" s="218"/>
      <c r="B170" s="221"/>
      <c r="C170" s="223" t="s">
        <v>270</v>
      </c>
      <c r="D170" s="223"/>
      <c r="E170" s="223"/>
      <c r="F170" s="223"/>
      <c r="G170" s="223"/>
      <c r="H170" s="223"/>
    </row>
    <row r="171" spans="1:12" ht="18.75" customHeight="1" x14ac:dyDescent="0.35">
      <c r="A171" s="218"/>
      <c r="B171" s="221"/>
      <c r="C171" s="223" t="s">
        <v>271</v>
      </c>
      <c r="D171" s="223"/>
      <c r="E171" s="223"/>
      <c r="F171" s="223"/>
      <c r="G171" s="223"/>
      <c r="H171" s="223"/>
    </row>
    <row r="172" spans="1:12" ht="18" customHeight="1" x14ac:dyDescent="0.35">
      <c r="A172" s="219"/>
      <c r="B172" s="221"/>
      <c r="C172" s="220" t="s">
        <v>272</v>
      </c>
      <c r="D172" s="220"/>
      <c r="E172" s="220"/>
      <c r="F172" s="220"/>
      <c r="G172" s="220"/>
      <c r="H172" s="220"/>
    </row>
    <row r="174" spans="1:12" ht="15.75" customHeight="1" x14ac:dyDescent="0.35">
      <c r="A174" s="168" t="s">
        <v>273</v>
      </c>
      <c r="B174" s="155" t="s">
        <v>274</v>
      </c>
      <c r="C174" s="193"/>
      <c r="D174" s="156"/>
      <c r="E174" s="156"/>
      <c r="F174" s="156"/>
      <c r="G174" s="156"/>
      <c r="H174" s="157"/>
      <c r="I174" s="156"/>
      <c r="J174" s="156"/>
      <c r="K174" s="156"/>
      <c r="L174" s="158"/>
    </row>
    <row r="175" spans="1:12" ht="15.75" customHeight="1" x14ac:dyDescent="0.35">
      <c r="A175" s="169" t="s">
        <v>273</v>
      </c>
      <c r="B175" s="1" t="s">
        <v>275</v>
      </c>
      <c r="L175" s="122"/>
    </row>
    <row r="176" spans="1:12" ht="15.75" customHeight="1" x14ac:dyDescent="0.35">
      <c r="A176" s="169" t="s">
        <v>276</v>
      </c>
      <c r="B176" s="1" t="s">
        <v>277</v>
      </c>
      <c r="L176" s="122"/>
    </row>
    <row r="177" spans="1:12" ht="15.75" customHeight="1" thickBot="1" x14ac:dyDescent="0.4">
      <c r="A177" s="170" t="s">
        <v>278</v>
      </c>
      <c r="B177" s="159" t="s">
        <v>279</v>
      </c>
      <c r="C177" s="194"/>
      <c r="D177" s="160"/>
      <c r="E177" s="160"/>
      <c r="F177" s="160"/>
      <c r="G177" s="160"/>
      <c r="H177" s="161"/>
      <c r="I177" s="160"/>
      <c r="J177" s="160"/>
      <c r="K177" s="160"/>
      <c r="L177" s="162"/>
    </row>
    <row r="178" spans="1:12" ht="23.25" customHeight="1" thickBot="1" x14ac:dyDescent="0.4">
      <c r="F178" s="1"/>
      <c r="G178" s="1"/>
      <c r="H178" s="1"/>
      <c r="I178" s="1"/>
      <c r="J178" s="1"/>
    </row>
    <row r="179" spans="1:12" ht="15.75" customHeight="1" x14ac:dyDescent="0.35">
      <c r="A179" s="168" t="s">
        <v>273</v>
      </c>
      <c r="B179" s="163" t="s">
        <v>280</v>
      </c>
      <c r="C179" s="193"/>
      <c r="D179" s="156"/>
      <c r="E179" s="156"/>
      <c r="F179" s="156"/>
      <c r="G179" s="156"/>
      <c r="H179" s="157"/>
      <c r="I179" s="164"/>
    </row>
    <row r="180" spans="1:12" ht="15.75" customHeight="1" x14ac:dyDescent="0.35">
      <c r="A180" s="169" t="s">
        <v>273</v>
      </c>
      <c r="B180" s="165" t="s">
        <v>281</v>
      </c>
      <c r="I180" s="166"/>
    </row>
    <row r="181" spans="1:12" ht="15.75" customHeight="1" x14ac:dyDescent="0.35">
      <c r="A181" s="169" t="s">
        <v>276</v>
      </c>
      <c r="B181" s="165" t="s">
        <v>282</v>
      </c>
      <c r="I181" s="166"/>
    </row>
    <row r="182" spans="1:12" ht="15.75" customHeight="1" thickBot="1" x14ac:dyDescent="0.4">
      <c r="A182" s="170" t="s">
        <v>278</v>
      </c>
      <c r="B182" s="159" t="s">
        <v>283</v>
      </c>
      <c r="C182" s="194"/>
      <c r="D182" s="160"/>
      <c r="E182" s="160"/>
      <c r="F182" s="160"/>
      <c r="G182" s="160"/>
      <c r="H182" s="161"/>
      <c r="I182" s="167"/>
    </row>
  </sheetData>
  <sortState xmlns:xlrd2="http://schemas.microsoft.com/office/spreadsheetml/2017/richdata2" ref="B5:U158">
    <sortCondition ref="B8:B158"/>
  </sortState>
  <mergeCells count="15">
    <mergeCell ref="A162:A172"/>
    <mergeCell ref="C172:H172"/>
    <mergeCell ref="B169:B172"/>
    <mergeCell ref="C167:H167"/>
    <mergeCell ref="C168:H168"/>
    <mergeCell ref="B162:B166"/>
    <mergeCell ref="B167:B168"/>
    <mergeCell ref="C170:H170"/>
    <mergeCell ref="C171:H171"/>
    <mergeCell ref="C169:H169"/>
    <mergeCell ref="C166:H166"/>
    <mergeCell ref="C165:H165"/>
    <mergeCell ref="C164:H164"/>
    <mergeCell ref="C163:H163"/>
    <mergeCell ref="C162:H162"/>
  </mergeCells>
  <phoneticPr fontId="8" type="noConversion"/>
  <pageMargins left="0.7" right="0.7" top="0.75" bottom="0.75" header="0.3" footer="0.3"/>
  <pageSetup paperSize="9" scale="52" fitToHeight="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10DF-FB8E-B44D-AFE2-42060512C649}">
  <dimension ref="A1:Z157"/>
  <sheetViews>
    <sheetView workbookViewId="0">
      <selection activeCell="G33" sqref="G33"/>
    </sheetView>
  </sheetViews>
  <sheetFormatPr defaultColWidth="11" defaultRowHeight="15.5" x14ac:dyDescent="0.35"/>
  <cols>
    <col min="1" max="1" width="26.5" style="1" customWidth="1"/>
    <col min="2" max="2" width="17.83203125" style="1" customWidth="1"/>
    <col min="3" max="3" width="15.33203125" style="7" bestFit="1" customWidth="1"/>
    <col min="4" max="4" width="28" style="7" bestFit="1" customWidth="1"/>
    <col min="5" max="6" width="10.83203125" style="1"/>
    <col min="7" max="7" width="29.33203125" style="1" bestFit="1" customWidth="1"/>
    <col min="8" max="8" width="10.83203125" style="1"/>
    <col min="9" max="9" width="9" style="1" bestFit="1" customWidth="1"/>
    <col min="10" max="26" width="10.83203125" style="1"/>
  </cols>
  <sheetData>
    <row r="1" spans="1:2" x14ac:dyDescent="0.35">
      <c r="A1" s="32" t="s">
        <v>286</v>
      </c>
      <c r="B1" s="137">
        <v>85</v>
      </c>
    </row>
    <row r="2" spans="1:2" x14ac:dyDescent="0.35">
      <c r="A2" s="32" t="s">
        <v>287</v>
      </c>
      <c r="B2" s="129">
        <v>950</v>
      </c>
    </row>
    <row r="3" spans="1:2" x14ac:dyDescent="0.35">
      <c r="A3" s="32" t="s">
        <v>288</v>
      </c>
      <c r="B3" s="121">
        <v>170</v>
      </c>
    </row>
    <row r="4" spans="1:2" x14ac:dyDescent="0.35">
      <c r="A4" s="32" t="s">
        <v>289</v>
      </c>
      <c r="B4" s="129">
        <v>882</v>
      </c>
    </row>
    <row r="5" spans="1:2" x14ac:dyDescent="0.35">
      <c r="A5" s="32" t="s">
        <v>290</v>
      </c>
      <c r="B5" s="129">
        <v>170</v>
      </c>
    </row>
    <row r="6" spans="1:2" x14ac:dyDescent="0.35">
      <c r="A6" s="32" t="s">
        <v>291</v>
      </c>
      <c r="B6" s="129">
        <v>170</v>
      </c>
    </row>
    <row r="7" spans="1:2" x14ac:dyDescent="0.35">
      <c r="A7" s="32" t="s">
        <v>292</v>
      </c>
      <c r="B7" s="129">
        <v>9592</v>
      </c>
    </row>
    <row r="8" spans="1:2" x14ac:dyDescent="0.35">
      <c r="A8" s="32" t="s">
        <v>293</v>
      </c>
      <c r="B8" s="121">
        <v>3960</v>
      </c>
    </row>
    <row r="9" spans="1:2" x14ac:dyDescent="0.35">
      <c r="A9" s="32" t="s">
        <v>294</v>
      </c>
      <c r="B9" s="121">
        <v>178</v>
      </c>
    </row>
    <row r="10" spans="1:2" x14ac:dyDescent="0.35">
      <c r="A10" s="32" t="s">
        <v>295</v>
      </c>
      <c r="B10" s="121">
        <v>459</v>
      </c>
    </row>
    <row r="11" spans="1:2" x14ac:dyDescent="0.35">
      <c r="A11" s="32" t="s">
        <v>296</v>
      </c>
      <c r="B11" s="129">
        <v>1040</v>
      </c>
    </row>
    <row r="12" spans="1:2" x14ac:dyDescent="0.35">
      <c r="A12" s="32" t="s">
        <v>297</v>
      </c>
      <c r="B12" s="121">
        <v>1150</v>
      </c>
    </row>
    <row r="13" spans="1:2" x14ac:dyDescent="0.35">
      <c r="A13" s="32" t="s">
        <v>298</v>
      </c>
      <c r="B13" s="129">
        <v>475</v>
      </c>
    </row>
    <row r="14" spans="1:2" x14ac:dyDescent="0.35">
      <c r="A14" s="32" t="s">
        <v>299</v>
      </c>
      <c r="B14" s="129">
        <v>170</v>
      </c>
    </row>
    <row r="15" spans="1:2" x14ac:dyDescent="0.35">
      <c r="A15" s="32" t="s">
        <v>300</v>
      </c>
      <c r="B15" s="129">
        <v>27532</v>
      </c>
    </row>
    <row r="16" spans="1:2" x14ac:dyDescent="0.35">
      <c r="A16" s="32" t="s">
        <v>301</v>
      </c>
      <c r="B16" s="129">
        <v>170</v>
      </c>
    </row>
    <row r="17" spans="1:2" x14ac:dyDescent="0.35">
      <c r="A17" s="32" t="s">
        <v>302</v>
      </c>
      <c r="B17" s="121">
        <v>550</v>
      </c>
    </row>
    <row r="18" spans="1:2" x14ac:dyDescent="0.35">
      <c r="A18" s="32" t="s">
        <v>303</v>
      </c>
      <c r="B18" s="129">
        <v>350</v>
      </c>
    </row>
    <row r="19" spans="1:2" x14ac:dyDescent="0.35">
      <c r="A19" s="32" t="s">
        <v>304</v>
      </c>
      <c r="B19" s="129">
        <v>2144</v>
      </c>
    </row>
    <row r="20" spans="1:2" x14ac:dyDescent="0.35">
      <c r="A20" s="32" t="s">
        <v>305</v>
      </c>
      <c r="B20" s="129">
        <v>662</v>
      </c>
    </row>
    <row r="21" spans="1:2" x14ac:dyDescent="0.35">
      <c r="A21" s="32" t="s">
        <v>306</v>
      </c>
      <c r="B21" s="129">
        <v>360</v>
      </c>
    </row>
    <row r="22" spans="1:2" x14ac:dyDescent="0.35">
      <c r="A22" s="32" t="s">
        <v>307</v>
      </c>
      <c r="B22" s="129">
        <v>250</v>
      </c>
    </row>
    <row r="23" spans="1:2" x14ac:dyDescent="0.35">
      <c r="A23" s="32" t="s">
        <v>308</v>
      </c>
      <c r="B23" s="129">
        <v>350</v>
      </c>
    </row>
    <row r="24" spans="1:2" x14ac:dyDescent="0.35">
      <c r="A24" s="32" t="s">
        <v>309</v>
      </c>
      <c r="B24" s="129">
        <v>550</v>
      </c>
    </row>
    <row r="25" spans="1:2" x14ac:dyDescent="0.35">
      <c r="A25" s="32" t="s">
        <v>310</v>
      </c>
      <c r="B25" s="129">
        <v>750</v>
      </c>
    </row>
    <row r="26" spans="1:2" x14ac:dyDescent="0.35">
      <c r="A26" s="32" t="s">
        <v>311</v>
      </c>
      <c r="B26" s="129">
        <v>27927</v>
      </c>
    </row>
    <row r="27" spans="1:2" x14ac:dyDescent="0.35">
      <c r="A27" s="32" t="s">
        <v>312</v>
      </c>
      <c r="B27" s="121">
        <v>350</v>
      </c>
    </row>
    <row r="28" spans="1:2" x14ac:dyDescent="0.35">
      <c r="A28" s="32" t="s">
        <v>313</v>
      </c>
      <c r="B28" s="129">
        <v>350</v>
      </c>
    </row>
    <row r="29" spans="1:2" x14ac:dyDescent="0.35">
      <c r="A29" s="32" t="s">
        <v>314</v>
      </c>
      <c r="B29" s="129">
        <v>6347</v>
      </c>
    </row>
    <row r="30" spans="1:2" x14ac:dyDescent="0.35">
      <c r="A30" s="32" t="s">
        <v>315</v>
      </c>
      <c r="B30" s="121">
        <v>170</v>
      </c>
    </row>
    <row r="31" spans="1:2" ht="31" x14ac:dyDescent="0.35">
      <c r="A31" s="32" t="s">
        <v>316</v>
      </c>
      <c r="B31" s="129">
        <v>550</v>
      </c>
    </row>
    <row r="32" spans="1:2" x14ac:dyDescent="0.35">
      <c r="A32" s="32" t="s">
        <v>317</v>
      </c>
      <c r="B32" s="121">
        <v>750</v>
      </c>
    </row>
    <row r="33" spans="1:2" x14ac:dyDescent="0.35">
      <c r="A33" s="32" t="s">
        <v>318</v>
      </c>
      <c r="B33" s="129">
        <v>198</v>
      </c>
    </row>
    <row r="34" spans="1:2" x14ac:dyDescent="0.35">
      <c r="A34" s="32" t="s">
        <v>319</v>
      </c>
      <c r="B34" s="129">
        <v>1921</v>
      </c>
    </row>
    <row r="35" spans="1:2" x14ac:dyDescent="0.35">
      <c r="A35" s="32" t="s">
        <v>320</v>
      </c>
      <c r="B35" s="129">
        <v>750</v>
      </c>
    </row>
    <row r="36" spans="1:2" x14ac:dyDescent="0.35">
      <c r="A36" s="32" t="s">
        <v>321</v>
      </c>
      <c r="B36" s="129">
        <v>520</v>
      </c>
    </row>
    <row r="37" spans="1:2" x14ac:dyDescent="0.35">
      <c r="A37" s="32" t="s">
        <v>322</v>
      </c>
      <c r="B37" s="129">
        <v>170</v>
      </c>
    </row>
    <row r="38" spans="1:2" x14ac:dyDescent="0.35">
      <c r="A38" s="32" t="s">
        <v>323</v>
      </c>
      <c r="B38" s="129">
        <v>390</v>
      </c>
    </row>
    <row r="39" spans="1:2" x14ac:dyDescent="0.35">
      <c r="A39" s="32" t="s">
        <v>324</v>
      </c>
      <c r="B39" s="129">
        <v>11496</v>
      </c>
    </row>
    <row r="40" spans="1:2" x14ac:dyDescent="0.35">
      <c r="A40" s="32" t="s">
        <v>325</v>
      </c>
      <c r="B40" s="129">
        <v>7756</v>
      </c>
    </row>
    <row r="41" spans="1:2" x14ac:dyDescent="0.35">
      <c r="A41" s="32" t="s">
        <v>326</v>
      </c>
      <c r="B41" s="129">
        <v>170</v>
      </c>
    </row>
    <row r="42" spans="1:2" x14ac:dyDescent="0.35">
      <c r="A42" s="32" t="s">
        <v>327</v>
      </c>
      <c r="B42" s="129">
        <v>170</v>
      </c>
    </row>
    <row r="43" spans="1:2" x14ac:dyDescent="0.35">
      <c r="A43" s="32" t="s">
        <v>328</v>
      </c>
      <c r="B43" s="129">
        <v>170</v>
      </c>
    </row>
    <row r="44" spans="1:2" x14ac:dyDescent="0.35">
      <c r="A44" s="32" t="s">
        <v>329</v>
      </c>
      <c r="B44" s="129">
        <v>750</v>
      </c>
    </row>
    <row r="45" spans="1:2" x14ac:dyDescent="0.35">
      <c r="A45" s="32" t="s">
        <v>330</v>
      </c>
      <c r="B45" s="129">
        <v>170</v>
      </c>
    </row>
    <row r="46" spans="1:2" x14ac:dyDescent="0.35">
      <c r="A46" s="32" t="s">
        <v>331</v>
      </c>
      <c r="B46" s="122">
        <v>264</v>
      </c>
    </row>
    <row r="47" spans="1:2" x14ac:dyDescent="0.35">
      <c r="A47" s="32" t="s">
        <v>332</v>
      </c>
      <c r="B47" s="129">
        <v>449</v>
      </c>
    </row>
    <row r="48" spans="1:2" x14ac:dyDescent="0.35">
      <c r="A48" s="32" t="s">
        <v>333</v>
      </c>
      <c r="B48" s="129">
        <v>205</v>
      </c>
    </row>
    <row r="49" spans="1:2" x14ac:dyDescent="0.35">
      <c r="A49" s="32" t="s">
        <v>334</v>
      </c>
      <c r="B49" s="129">
        <v>15588</v>
      </c>
    </row>
    <row r="50" spans="1:2" x14ac:dyDescent="0.35">
      <c r="A50" s="32" t="s">
        <v>335</v>
      </c>
      <c r="B50" s="129">
        <v>26058</v>
      </c>
    </row>
    <row r="51" spans="1:2" x14ac:dyDescent="0.35">
      <c r="A51" s="32" t="s">
        <v>336</v>
      </c>
      <c r="B51" s="121">
        <v>350</v>
      </c>
    </row>
    <row r="52" spans="1:2" x14ac:dyDescent="0.35">
      <c r="A52" s="32" t="s">
        <v>337</v>
      </c>
      <c r="B52" s="129">
        <v>170</v>
      </c>
    </row>
    <row r="53" spans="1:2" x14ac:dyDescent="0.35">
      <c r="A53" s="32" t="s">
        <v>338</v>
      </c>
      <c r="B53" s="129">
        <v>12080</v>
      </c>
    </row>
    <row r="54" spans="1:2" x14ac:dyDescent="0.35">
      <c r="A54" s="32" t="s">
        <v>339</v>
      </c>
      <c r="B54" s="129">
        <v>1350</v>
      </c>
    </row>
    <row r="55" spans="1:2" x14ac:dyDescent="0.35">
      <c r="A55" s="32" t="s">
        <v>340</v>
      </c>
      <c r="B55" s="121">
        <v>2079</v>
      </c>
    </row>
    <row r="56" spans="1:2" x14ac:dyDescent="0.35">
      <c r="A56" s="32" t="s">
        <v>341</v>
      </c>
      <c r="B56" s="129">
        <v>318</v>
      </c>
    </row>
    <row r="57" spans="1:2" x14ac:dyDescent="0.35">
      <c r="A57" s="32" t="s">
        <v>342</v>
      </c>
      <c r="B57" s="129">
        <v>170</v>
      </c>
    </row>
    <row r="58" spans="1:2" x14ac:dyDescent="0.35">
      <c r="A58" s="32" t="s">
        <v>343</v>
      </c>
      <c r="B58" s="121">
        <v>350</v>
      </c>
    </row>
    <row r="59" spans="1:2" x14ac:dyDescent="0.35">
      <c r="A59" s="32" t="s">
        <v>344</v>
      </c>
      <c r="B59" s="129">
        <v>448</v>
      </c>
    </row>
    <row r="60" spans="1:2" x14ac:dyDescent="0.35">
      <c r="A60" s="32" t="s">
        <v>345</v>
      </c>
      <c r="B60" s="129">
        <v>350</v>
      </c>
    </row>
    <row r="61" spans="1:2" x14ac:dyDescent="0.35">
      <c r="A61" s="32" t="s">
        <v>346</v>
      </c>
      <c r="B61" s="129">
        <v>350</v>
      </c>
    </row>
    <row r="62" spans="1:2" x14ac:dyDescent="0.35">
      <c r="A62" s="32" t="s">
        <v>347</v>
      </c>
      <c r="B62" s="129">
        <v>12634</v>
      </c>
    </row>
    <row r="63" spans="1:2" x14ac:dyDescent="0.35">
      <c r="A63" s="32" t="s">
        <v>348</v>
      </c>
      <c r="B63" s="129">
        <v>159</v>
      </c>
    </row>
    <row r="64" spans="1:2" x14ac:dyDescent="0.35">
      <c r="A64" s="32" t="s">
        <v>349</v>
      </c>
      <c r="B64" s="129">
        <v>530</v>
      </c>
    </row>
    <row r="65" spans="1:2" x14ac:dyDescent="0.35">
      <c r="A65" s="32" t="s">
        <v>350</v>
      </c>
      <c r="B65" s="129">
        <v>15250</v>
      </c>
    </row>
    <row r="66" spans="1:2" x14ac:dyDescent="0.35">
      <c r="A66" s="32" t="s">
        <v>351</v>
      </c>
      <c r="B66" s="129">
        <v>3764</v>
      </c>
    </row>
    <row r="67" spans="1:2" x14ac:dyDescent="0.35">
      <c r="A67" s="32" t="s">
        <v>352</v>
      </c>
      <c r="B67" s="129">
        <v>13485</v>
      </c>
    </row>
    <row r="68" spans="1:2" x14ac:dyDescent="0.35">
      <c r="A68" s="32" t="s">
        <v>353</v>
      </c>
      <c r="B68" s="129">
        <v>39907</v>
      </c>
    </row>
    <row r="69" spans="1:2" x14ac:dyDescent="0.35">
      <c r="A69" s="32" t="s">
        <v>354</v>
      </c>
      <c r="B69" s="129">
        <v>551</v>
      </c>
    </row>
    <row r="70" spans="1:2" x14ac:dyDescent="0.35">
      <c r="A70" s="32" t="s">
        <v>355</v>
      </c>
      <c r="B70" s="129">
        <v>10296</v>
      </c>
    </row>
    <row r="71" spans="1:2" x14ac:dyDescent="0.35">
      <c r="A71" s="32" t="s">
        <v>356</v>
      </c>
      <c r="B71" s="129">
        <v>1627</v>
      </c>
    </row>
    <row r="72" spans="1:2" x14ac:dyDescent="0.35">
      <c r="A72" s="32" t="s">
        <v>357</v>
      </c>
      <c r="B72" s="129">
        <v>1550</v>
      </c>
    </row>
    <row r="73" spans="1:2" x14ac:dyDescent="0.35">
      <c r="A73" s="32" t="s">
        <v>358</v>
      </c>
      <c r="B73" s="129">
        <v>350</v>
      </c>
    </row>
    <row r="74" spans="1:2" x14ac:dyDescent="0.35">
      <c r="A74" s="32" t="s">
        <v>359</v>
      </c>
      <c r="B74" s="129">
        <v>1681</v>
      </c>
    </row>
    <row r="75" spans="1:2" x14ac:dyDescent="0.35">
      <c r="A75" s="32" t="s">
        <v>360</v>
      </c>
      <c r="B75" s="129">
        <v>3232</v>
      </c>
    </row>
    <row r="76" spans="1:2" x14ac:dyDescent="0.35">
      <c r="A76" s="32" t="s">
        <v>361</v>
      </c>
      <c r="B76" s="129">
        <v>192</v>
      </c>
    </row>
    <row r="77" spans="1:2" x14ac:dyDescent="0.35">
      <c r="A77" s="32" t="s">
        <v>362</v>
      </c>
      <c r="B77" s="129">
        <v>1822</v>
      </c>
    </row>
    <row r="78" spans="1:2" x14ac:dyDescent="0.35">
      <c r="A78" s="32" t="s">
        <v>363</v>
      </c>
      <c r="B78" s="129">
        <v>750</v>
      </c>
    </row>
    <row r="79" spans="1:2" x14ac:dyDescent="0.35">
      <c r="A79" s="32" t="s">
        <v>364</v>
      </c>
      <c r="B79" s="129">
        <v>350</v>
      </c>
    </row>
    <row r="80" spans="1:2" x14ac:dyDescent="0.35">
      <c r="A80" s="32" t="s">
        <v>365</v>
      </c>
      <c r="B80" s="129">
        <v>590</v>
      </c>
    </row>
    <row r="81" spans="1:2" x14ac:dyDescent="0.35">
      <c r="A81" s="32" t="s">
        <v>366</v>
      </c>
      <c r="B81" s="129">
        <v>176</v>
      </c>
    </row>
    <row r="82" spans="1:2" x14ac:dyDescent="0.35">
      <c r="A82" s="32" t="s">
        <v>367</v>
      </c>
      <c r="B82" s="129">
        <v>1112</v>
      </c>
    </row>
    <row r="83" spans="1:2" x14ac:dyDescent="0.35">
      <c r="A83" s="32" t="s">
        <v>368</v>
      </c>
      <c r="B83" s="129">
        <v>650</v>
      </c>
    </row>
    <row r="84" spans="1:2" x14ac:dyDescent="0.35">
      <c r="A84" s="32" t="s">
        <v>369</v>
      </c>
      <c r="B84" s="129">
        <v>850</v>
      </c>
    </row>
    <row r="85" spans="1:2" x14ac:dyDescent="0.35">
      <c r="A85" s="32" t="s">
        <v>370</v>
      </c>
      <c r="B85" s="121">
        <v>41542</v>
      </c>
    </row>
    <row r="86" spans="1:2" x14ac:dyDescent="0.35">
      <c r="A86" s="32" t="s">
        <v>371</v>
      </c>
      <c r="B86" s="129">
        <v>1559</v>
      </c>
    </row>
    <row r="87" spans="1:2" x14ac:dyDescent="0.35">
      <c r="A87" s="32" t="s">
        <v>372</v>
      </c>
      <c r="B87" s="129">
        <v>410</v>
      </c>
    </row>
    <row r="88" spans="1:2" x14ac:dyDescent="0.35">
      <c r="A88" s="32" t="s">
        <v>373</v>
      </c>
      <c r="B88" s="129">
        <v>550</v>
      </c>
    </row>
    <row r="89" spans="1:2" x14ac:dyDescent="0.35">
      <c r="A89" s="32" t="s">
        <v>374</v>
      </c>
      <c r="B89" s="129">
        <v>254</v>
      </c>
    </row>
    <row r="90" spans="1:2" x14ac:dyDescent="0.35">
      <c r="A90" s="32" t="s">
        <v>375</v>
      </c>
      <c r="B90" s="129">
        <v>334</v>
      </c>
    </row>
    <row r="91" spans="1:2" x14ac:dyDescent="0.35">
      <c r="A91" s="32" t="s">
        <v>376</v>
      </c>
      <c r="B91" s="129">
        <v>170</v>
      </c>
    </row>
    <row r="92" spans="1:2" x14ac:dyDescent="0.35">
      <c r="A92" s="32" t="s">
        <v>377</v>
      </c>
      <c r="B92" s="129">
        <v>170</v>
      </c>
    </row>
    <row r="93" spans="1:2" x14ac:dyDescent="0.35">
      <c r="A93" s="32" t="s">
        <v>378</v>
      </c>
      <c r="B93" s="129">
        <v>189</v>
      </c>
    </row>
    <row r="94" spans="1:2" x14ac:dyDescent="0.35">
      <c r="A94" s="32" t="s">
        <v>379</v>
      </c>
      <c r="B94" s="129">
        <v>150</v>
      </c>
    </row>
    <row r="95" spans="1:2" x14ac:dyDescent="0.35">
      <c r="A95" s="32" t="s">
        <v>380</v>
      </c>
      <c r="B95" s="129">
        <v>950</v>
      </c>
    </row>
    <row r="96" spans="1:2" x14ac:dyDescent="0.35">
      <c r="A96" s="32" t="s">
        <v>381</v>
      </c>
      <c r="B96" s="129">
        <v>170</v>
      </c>
    </row>
    <row r="97" spans="1:2" x14ac:dyDescent="0.35">
      <c r="A97" s="32" t="s">
        <v>382</v>
      </c>
      <c r="B97" s="129">
        <v>950</v>
      </c>
    </row>
    <row r="98" spans="1:2" x14ac:dyDescent="0.35">
      <c r="A98" s="32" t="s">
        <v>383</v>
      </c>
      <c r="B98" s="129">
        <v>24926</v>
      </c>
    </row>
    <row r="99" spans="1:2" x14ac:dyDescent="0.35">
      <c r="A99" s="32" t="s">
        <v>384</v>
      </c>
      <c r="B99" s="121">
        <v>3764</v>
      </c>
    </row>
    <row r="100" spans="1:2" x14ac:dyDescent="0.35">
      <c r="A100" s="32" t="s">
        <v>385</v>
      </c>
      <c r="B100" s="129">
        <v>350</v>
      </c>
    </row>
    <row r="101" spans="1:2" x14ac:dyDescent="0.35">
      <c r="A101" s="32" t="s">
        <v>386</v>
      </c>
      <c r="B101" s="129">
        <v>150</v>
      </c>
    </row>
    <row r="102" spans="1:2" x14ac:dyDescent="0.35">
      <c r="A102" s="32" t="s">
        <v>387</v>
      </c>
      <c r="B102" s="129">
        <v>1350</v>
      </c>
    </row>
    <row r="103" spans="1:2" x14ac:dyDescent="0.35">
      <c r="A103" s="32" t="s">
        <v>388</v>
      </c>
      <c r="B103" s="129">
        <v>5968</v>
      </c>
    </row>
    <row r="104" spans="1:2" x14ac:dyDescent="0.35">
      <c r="A104" s="32" t="s">
        <v>389</v>
      </c>
      <c r="B104" s="129">
        <v>6790</v>
      </c>
    </row>
    <row r="105" spans="1:2" x14ac:dyDescent="0.35">
      <c r="A105" s="32" t="s">
        <v>390</v>
      </c>
      <c r="B105" s="129">
        <v>1350</v>
      </c>
    </row>
    <row r="106" spans="1:2" x14ac:dyDescent="0.35">
      <c r="A106" s="32" t="s">
        <v>391</v>
      </c>
      <c r="B106" s="129">
        <v>547</v>
      </c>
    </row>
    <row r="107" spans="1:2" x14ac:dyDescent="0.35">
      <c r="A107" s="32" t="s">
        <v>392</v>
      </c>
      <c r="B107" s="129">
        <v>311</v>
      </c>
    </row>
    <row r="108" spans="1:2" x14ac:dyDescent="0.35">
      <c r="A108" s="32" t="s">
        <v>393</v>
      </c>
      <c r="B108" s="129">
        <v>550</v>
      </c>
    </row>
    <row r="109" spans="1:2" x14ac:dyDescent="0.35">
      <c r="A109" s="32" t="s">
        <v>394</v>
      </c>
      <c r="B109" s="129">
        <v>170</v>
      </c>
    </row>
    <row r="110" spans="1:2" x14ac:dyDescent="0.35">
      <c r="A110" s="32" t="s">
        <v>395</v>
      </c>
      <c r="B110" s="129">
        <v>170</v>
      </c>
    </row>
    <row r="111" spans="1:2" x14ac:dyDescent="0.35">
      <c r="A111" s="32" t="s">
        <v>396</v>
      </c>
      <c r="B111" s="129">
        <v>1550</v>
      </c>
    </row>
    <row r="112" spans="1:2" x14ac:dyDescent="0.35">
      <c r="A112" s="32" t="s">
        <v>397</v>
      </c>
      <c r="B112" s="129">
        <v>18323</v>
      </c>
    </row>
    <row r="113" spans="1:2" x14ac:dyDescent="0.35">
      <c r="A113" s="32" t="s">
        <v>398</v>
      </c>
      <c r="B113" s="129">
        <v>1066</v>
      </c>
    </row>
    <row r="114" spans="1:2" x14ac:dyDescent="0.35">
      <c r="A114" s="32" t="s">
        <v>399</v>
      </c>
      <c r="B114" s="129">
        <v>1110</v>
      </c>
    </row>
    <row r="115" spans="1:2" x14ac:dyDescent="0.35">
      <c r="A115" s="32" t="s">
        <v>400</v>
      </c>
      <c r="B115" s="129">
        <v>203</v>
      </c>
    </row>
    <row r="116" spans="1:2" x14ac:dyDescent="0.35">
      <c r="A116" s="32" t="s">
        <v>401</v>
      </c>
      <c r="B116" s="129">
        <v>360</v>
      </c>
    </row>
    <row r="117" spans="1:2" x14ac:dyDescent="0.35">
      <c r="A117" s="32" t="s">
        <v>402</v>
      </c>
      <c r="B117" s="129">
        <v>450</v>
      </c>
    </row>
    <row r="118" spans="1:2" x14ac:dyDescent="0.35">
      <c r="A118" s="32" t="s">
        <v>403</v>
      </c>
      <c r="B118" s="129">
        <v>170</v>
      </c>
    </row>
    <row r="119" spans="1:2" x14ac:dyDescent="0.35">
      <c r="A119" s="32" t="s">
        <v>404</v>
      </c>
      <c r="B119" s="129">
        <v>750</v>
      </c>
    </row>
    <row r="120" spans="1:2" x14ac:dyDescent="0.35">
      <c r="A120" s="32" t="s">
        <v>405</v>
      </c>
      <c r="B120" s="129">
        <v>150</v>
      </c>
    </row>
    <row r="121" spans="1:2" x14ac:dyDescent="0.35">
      <c r="A121" s="32" t="s">
        <v>406</v>
      </c>
      <c r="B121" s="129">
        <v>4086</v>
      </c>
    </row>
    <row r="122" spans="1:2" x14ac:dyDescent="0.35">
      <c r="A122" s="32" t="s">
        <v>407</v>
      </c>
      <c r="B122" s="129">
        <v>1469</v>
      </c>
    </row>
    <row r="123" spans="1:2" x14ac:dyDescent="0.35">
      <c r="A123" s="32" t="s">
        <v>408</v>
      </c>
      <c r="B123" s="129">
        <v>1559</v>
      </c>
    </row>
    <row r="124" spans="1:2" x14ac:dyDescent="0.35">
      <c r="A124" s="32" t="s">
        <v>409</v>
      </c>
      <c r="B124" s="129">
        <v>550</v>
      </c>
    </row>
    <row r="125" spans="1:2" x14ac:dyDescent="0.35">
      <c r="A125" s="32" t="s">
        <v>410</v>
      </c>
      <c r="B125" s="129">
        <v>2245</v>
      </c>
    </row>
    <row r="126" spans="1:2" x14ac:dyDescent="0.35">
      <c r="A126" s="32" t="s">
        <v>411</v>
      </c>
      <c r="B126" s="129">
        <v>450</v>
      </c>
    </row>
    <row r="127" spans="1:2" x14ac:dyDescent="0.35">
      <c r="A127" s="32" t="s">
        <v>412</v>
      </c>
      <c r="B127" s="129">
        <v>4605</v>
      </c>
    </row>
    <row r="128" spans="1:2" x14ac:dyDescent="0.35">
      <c r="A128" s="32" t="s">
        <v>413</v>
      </c>
      <c r="B128" s="129">
        <v>1150</v>
      </c>
    </row>
    <row r="129" spans="1:2" x14ac:dyDescent="0.35">
      <c r="A129" s="32" t="s">
        <v>414</v>
      </c>
      <c r="B129" s="121">
        <v>85</v>
      </c>
    </row>
    <row r="130" spans="1:2" x14ac:dyDescent="0.35">
      <c r="A130" s="32" t="s">
        <v>415</v>
      </c>
      <c r="B130" s="129">
        <v>170</v>
      </c>
    </row>
    <row r="131" spans="1:2" ht="31" x14ac:dyDescent="0.35">
      <c r="A131" s="32" t="s">
        <v>416</v>
      </c>
      <c r="B131" s="129">
        <v>481</v>
      </c>
    </row>
    <row r="132" spans="1:2" x14ac:dyDescent="0.35">
      <c r="A132" s="32" t="s">
        <v>417</v>
      </c>
      <c r="B132" s="129">
        <v>350</v>
      </c>
    </row>
    <row r="133" spans="1:2" x14ac:dyDescent="0.35">
      <c r="A133" s="32" t="s">
        <v>418</v>
      </c>
      <c r="B133" s="129">
        <v>170</v>
      </c>
    </row>
    <row r="134" spans="1:2" x14ac:dyDescent="0.35">
      <c r="A134" s="32" t="s">
        <v>419</v>
      </c>
      <c r="B134" s="129">
        <v>13647</v>
      </c>
    </row>
    <row r="135" spans="1:2" x14ac:dyDescent="0.35">
      <c r="A135" s="32" t="s">
        <v>420</v>
      </c>
      <c r="B135" s="129">
        <v>10227</v>
      </c>
    </row>
    <row r="136" spans="1:2" x14ac:dyDescent="0.35">
      <c r="A136" s="32" t="s">
        <v>421</v>
      </c>
      <c r="B136" s="129">
        <v>250</v>
      </c>
    </row>
    <row r="137" spans="1:2" x14ac:dyDescent="0.35">
      <c r="A137" s="32" t="s">
        <v>422</v>
      </c>
      <c r="B137" s="129">
        <v>5757</v>
      </c>
    </row>
    <row r="138" spans="1:2" x14ac:dyDescent="0.35">
      <c r="A138" s="32" t="s">
        <v>423</v>
      </c>
      <c r="B138" s="129">
        <v>1350</v>
      </c>
    </row>
    <row r="139" spans="1:2" x14ac:dyDescent="0.35">
      <c r="A139" s="32" t="s">
        <v>424</v>
      </c>
      <c r="B139" s="121">
        <v>6645</v>
      </c>
    </row>
    <row r="140" spans="1:2" x14ac:dyDescent="0.35">
      <c r="A140" s="32" t="s">
        <v>425</v>
      </c>
      <c r="B140" s="129">
        <v>250</v>
      </c>
    </row>
    <row r="141" spans="1:2" x14ac:dyDescent="0.35">
      <c r="A141" s="32" t="s">
        <v>426</v>
      </c>
      <c r="B141" s="129">
        <v>233</v>
      </c>
    </row>
    <row r="142" spans="1:2" x14ac:dyDescent="0.35">
      <c r="A142" s="32" t="s">
        <v>427</v>
      </c>
      <c r="B142" s="129">
        <v>558</v>
      </c>
    </row>
    <row r="143" spans="1:2" x14ac:dyDescent="0.35">
      <c r="A143" s="32" t="s">
        <v>428</v>
      </c>
      <c r="B143" s="129">
        <v>950</v>
      </c>
    </row>
    <row r="144" spans="1:2" x14ac:dyDescent="0.35">
      <c r="A144" s="32" t="s">
        <v>429</v>
      </c>
      <c r="B144" s="121">
        <v>4514</v>
      </c>
    </row>
    <row r="145" spans="1:2" x14ac:dyDescent="0.35">
      <c r="A145" s="32" t="s">
        <v>430</v>
      </c>
      <c r="B145" s="129">
        <v>750</v>
      </c>
    </row>
    <row r="146" spans="1:2" x14ac:dyDescent="0.35">
      <c r="A146" s="32" t="s">
        <v>431</v>
      </c>
      <c r="B146" s="129">
        <v>170</v>
      </c>
    </row>
    <row r="147" spans="1:2" x14ac:dyDescent="0.35">
      <c r="A147" s="32" t="s">
        <v>432</v>
      </c>
      <c r="B147" s="129">
        <v>521</v>
      </c>
    </row>
    <row r="148" spans="1:2" x14ac:dyDescent="0.35">
      <c r="A148" s="32" t="s">
        <v>433</v>
      </c>
      <c r="B148" s="129">
        <v>157536</v>
      </c>
    </row>
    <row r="149" spans="1:2" x14ac:dyDescent="0.35">
      <c r="A149" s="32" t="s">
        <v>434</v>
      </c>
      <c r="B149" s="129">
        <v>841961</v>
      </c>
    </row>
    <row r="150" spans="1:2" x14ac:dyDescent="0.35">
      <c r="A150" s="32" t="s">
        <v>435</v>
      </c>
      <c r="B150" s="129">
        <v>350</v>
      </c>
    </row>
    <row r="151" spans="1:2" x14ac:dyDescent="0.35">
      <c r="A151" s="32" t="s">
        <v>436</v>
      </c>
      <c r="B151" s="129">
        <v>350</v>
      </c>
    </row>
    <row r="152" spans="1:2" x14ac:dyDescent="0.35">
      <c r="A152" s="32" t="s">
        <v>437</v>
      </c>
      <c r="B152" s="129">
        <v>1350</v>
      </c>
    </row>
    <row r="153" spans="1:2" x14ac:dyDescent="0.35">
      <c r="A153" s="32" t="s">
        <v>438</v>
      </c>
      <c r="B153" s="129">
        <v>950</v>
      </c>
    </row>
    <row r="154" spans="1:2" x14ac:dyDescent="0.35">
      <c r="A154" s="123"/>
      <c r="B154" s="124"/>
    </row>
    <row r="155" spans="1:2" ht="16" thickBot="1" x14ac:dyDescent="0.4">
      <c r="A155" s="125" t="s">
        <v>256</v>
      </c>
      <c r="B155" s="126">
        <f>SUM(B1:B153)</f>
        <v>1469896</v>
      </c>
    </row>
    <row r="156" spans="1:2" ht="16" thickTop="1" x14ac:dyDescent="0.35">
      <c r="A156" s="123"/>
      <c r="B156" s="124"/>
    </row>
    <row r="157" spans="1:2" ht="16" thickBot="1" x14ac:dyDescent="0.4">
      <c r="A157" s="127"/>
      <c r="B157" s="128"/>
    </row>
  </sheetData>
  <sortState xmlns:xlrd2="http://schemas.microsoft.com/office/spreadsheetml/2017/richdata2" ref="A1:B153">
    <sortCondition ref="A1:A153"/>
  </sortState>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3DF12-74F5-C746-951E-63134C799E67}">
  <dimension ref="A1:AN179"/>
  <sheetViews>
    <sheetView workbookViewId="0">
      <selection activeCell="E5" sqref="E5:E157"/>
    </sheetView>
  </sheetViews>
  <sheetFormatPr defaultColWidth="11" defaultRowHeight="15.75" customHeight="1" x14ac:dyDescent="0.35"/>
  <cols>
    <col min="1" max="1" width="7" customWidth="1"/>
    <col min="2" max="2" width="29.33203125" style="1" bestFit="1" customWidth="1"/>
    <col min="3" max="3" width="22.5" style="1" customWidth="1"/>
    <col min="4" max="4" width="17.5" style="1" customWidth="1"/>
    <col min="5" max="5" width="21" style="1" customWidth="1"/>
    <col min="6" max="6" width="10.83203125" style="1"/>
    <col min="7" max="7" width="19.83203125" style="1" customWidth="1"/>
    <col min="8" max="40" width="10.83203125" style="1"/>
  </cols>
  <sheetData>
    <row r="1" spans="1:11" ht="46.5" x14ac:dyDescent="0.35">
      <c r="A1" s="1"/>
      <c r="B1" s="79" t="s">
        <v>0</v>
      </c>
      <c r="C1" s="74" t="s">
        <v>3</v>
      </c>
      <c r="D1" s="80" t="s">
        <v>9</v>
      </c>
      <c r="E1" s="74" t="s">
        <v>539</v>
      </c>
    </row>
    <row r="2" spans="1:11" ht="63" thickTop="1" thickBot="1" x14ac:dyDescent="0.4">
      <c r="A2" s="1"/>
      <c r="B2" s="76" t="s">
        <v>20</v>
      </c>
      <c r="C2" s="76" t="s">
        <v>23</v>
      </c>
      <c r="D2" s="81" t="s">
        <v>29</v>
      </c>
      <c r="E2" s="41" t="s">
        <v>540</v>
      </c>
    </row>
    <row r="3" spans="1:11" ht="47.5" thickTop="1" thickBot="1" x14ac:dyDescent="0.4">
      <c r="A3" s="1"/>
      <c r="B3" s="76" t="s">
        <v>40</v>
      </c>
      <c r="C3" s="76" t="s">
        <v>43</v>
      </c>
      <c r="D3" s="82" t="s">
        <v>49</v>
      </c>
      <c r="E3" s="63" t="s">
        <v>541</v>
      </c>
    </row>
    <row r="4" spans="1:11" ht="32" thickTop="1" thickBot="1" x14ac:dyDescent="0.4">
      <c r="A4" s="1"/>
      <c r="B4" s="76" t="s">
        <v>60</v>
      </c>
      <c r="C4" s="76" t="s">
        <v>63</v>
      </c>
      <c r="D4" s="82" t="s">
        <v>68</v>
      </c>
      <c r="E4" s="64" t="s">
        <v>542</v>
      </c>
    </row>
    <row r="5" spans="1:11" ht="16" thickTop="1" x14ac:dyDescent="0.35">
      <c r="A5" s="31">
        <v>1</v>
      </c>
      <c r="B5" s="31" t="s">
        <v>286</v>
      </c>
      <c r="C5" s="31">
        <v>552</v>
      </c>
      <c r="D5" s="31" t="s">
        <v>84</v>
      </c>
      <c r="E5" s="31">
        <f>J6</f>
        <v>550</v>
      </c>
      <c r="G5" s="9" t="s">
        <v>543</v>
      </c>
      <c r="H5" s="20" t="s">
        <v>530</v>
      </c>
      <c r="I5" s="21" t="s">
        <v>531</v>
      </c>
      <c r="J5" s="22" t="s">
        <v>544</v>
      </c>
      <c r="K5" s="23" t="s">
        <v>545</v>
      </c>
    </row>
    <row r="6" spans="1:11" ht="15.5" x14ac:dyDescent="0.35">
      <c r="A6" s="31">
        <v>2</v>
      </c>
      <c r="B6" s="31" t="s">
        <v>287</v>
      </c>
      <c r="C6" s="30">
        <v>26443</v>
      </c>
      <c r="D6" s="31" t="s">
        <v>90</v>
      </c>
      <c r="E6" s="31">
        <f>I9</f>
        <v>950</v>
      </c>
      <c r="G6" s="12" t="s">
        <v>482</v>
      </c>
      <c r="H6" s="34">
        <v>150</v>
      </c>
      <c r="I6" s="34">
        <v>350</v>
      </c>
      <c r="J6" s="34">
        <v>550</v>
      </c>
      <c r="K6" s="131">
        <v>1000</v>
      </c>
    </row>
    <row r="7" spans="1:11" ht="15.5" x14ac:dyDescent="0.35">
      <c r="A7" s="31">
        <v>3</v>
      </c>
      <c r="B7" s="31" t="s">
        <v>288</v>
      </c>
      <c r="C7" s="30">
        <v>437</v>
      </c>
      <c r="D7" s="31" t="s">
        <v>88</v>
      </c>
      <c r="E7" s="30">
        <f>K6</f>
        <v>1000</v>
      </c>
      <c r="G7" s="12" t="s">
        <v>484</v>
      </c>
      <c r="H7" s="34">
        <v>250</v>
      </c>
      <c r="I7" s="34">
        <v>550</v>
      </c>
      <c r="J7" s="34">
        <v>850</v>
      </c>
      <c r="K7" s="131">
        <v>5000</v>
      </c>
    </row>
    <row r="8" spans="1:11" ht="15.5" x14ac:dyDescent="0.35">
      <c r="A8" s="31">
        <v>4</v>
      </c>
      <c r="B8" s="31" t="s">
        <v>289</v>
      </c>
      <c r="C8" s="30">
        <v>4738</v>
      </c>
      <c r="D8" s="31" t="s">
        <v>84</v>
      </c>
      <c r="E8" s="30">
        <f>J7</f>
        <v>850</v>
      </c>
      <c r="G8" s="12" t="s">
        <v>486</v>
      </c>
      <c r="H8" s="34">
        <v>350</v>
      </c>
      <c r="I8" s="131">
        <v>750</v>
      </c>
      <c r="J8" s="131">
        <v>1150</v>
      </c>
      <c r="K8" s="131">
        <v>10000</v>
      </c>
    </row>
    <row r="9" spans="1:11" ht="15.5" x14ac:dyDescent="0.35">
      <c r="A9" s="31">
        <v>5</v>
      </c>
      <c r="B9" s="31" t="s">
        <v>290</v>
      </c>
      <c r="C9" s="30">
        <v>768</v>
      </c>
      <c r="D9" s="31" t="s">
        <v>84</v>
      </c>
      <c r="E9" s="30">
        <f>J6</f>
        <v>550</v>
      </c>
      <c r="G9" s="12" t="s">
        <v>487</v>
      </c>
      <c r="H9" s="34">
        <v>450</v>
      </c>
      <c r="I9" s="131">
        <v>950</v>
      </c>
      <c r="J9" s="131">
        <v>1450</v>
      </c>
      <c r="K9" s="131">
        <v>20000</v>
      </c>
    </row>
    <row r="10" spans="1:11" ht="15.5" x14ac:dyDescent="0.35">
      <c r="A10" s="31">
        <v>6</v>
      </c>
      <c r="B10" s="31" t="s">
        <v>291</v>
      </c>
      <c r="C10" s="30">
        <v>351</v>
      </c>
      <c r="D10" s="31" t="s">
        <v>88</v>
      </c>
      <c r="E10" s="30">
        <f>K6</f>
        <v>1000</v>
      </c>
      <c r="G10" s="12" t="s">
        <v>488</v>
      </c>
      <c r="H10" s="34">
        <v>550</v>
      </c>
      <c r="I10" s="131">
        <v>1150</v>
      </c>
      <c r="J10" s="131">
        <v>1750</v>
      </c>
      <c r="K10" s="131">
        <v>30000</v>
      </c>
    </row>
    <row r="11" spans="1:11" ht="15.5" x14ac:dyDescent="0.35">
      <c r="A11" s="31">
        <v>7</v>
      </c>
      <c r="B11" s="31" t="s">
        <v>292</v>
      </c>
      <c r="C11" s="30">
        <v>18446</v>
      </c>
      <c r="D11" s="31" t="s">
        <v>88</v>
      </c>
      <c r="E11" s="30">
        <f>K8</f>
        <v>10000</v>
      </c>
      <c r="G11" s="12" t="s">
        <v>489</v>
      </c>
      <c r="H11" s="34">
        <v>650</v>
      </c>
      <c r="I11" s="131">
        <v>1350</v>
      </c>
      <c r="J11" s="131">
        <v>2050</v>
      </c>
      <c r="K11" s="131">
        <v>50000</v>
      </c>
    </row>
    <row r="12" spans="1:11" ht="15.5" x14ac:dyDescent="0.35">
      <c r="A12" s="31">
        <v>8</v>
      </c>
      <c r="B12" s="31" t="s">
        <v>293</v>
      </c>
      <c r="C12" s="30">
        <v>12837</v>
      </c>
      <c r="D12" s="31" t="s">
        <v>88</v>
      </c>
      <c r="E12" s="30">
        <f>K8</f>
        <v>10000</v>
      </c>
      <c r="G12" s="37" t="s">
        <v>490</v>
      </c>
      <c r="H12" s="34">
        <v>750</v>
      </c>
      <c r="I12" s="131">
        <v>1550</v>
      </c>
      <c r="J12" s="131">
        <v>2350</v>
      </c>
      <c r="K12" s="131">
        <v>100000</v>
      </c>
    </row>
    <row r="13" spans="1:11" ht="15.5" x14ac:dyDescent="0.35">
      <c r="A13" s="31">
        <v>9</v>
      </c>
      <c r="B13" s="31" t="s">
        <v>294</v>
      </c>
      <c r="C13" s="30">
        <v>856</v>
      </c>
      <c r="D13" s="31" t="s">
        <v>84</v>
      </c>
      <c r="E13" s="30">
        <f>J6</f>
        <v>550</v>
      </c>
      <c r="G13" s="12" t="s">
        <v>532</v>
      </c>
      <c r="H13" s="34">
        <v>850</v>
      </c>
      <c r="I13" s="131">
        <v>1750</v>
      </c>
      <c r="J13" s="131">
        <v>25000</v>
      </c>
      <c r="K13" s="131">
        <v>125000</v>
      </c>
    </row>
    <row r="14" spans="1:11" ht="15.5" x14ac:dyDescent="0.35">
      <c r="A14" s="31">
        <v>10</v>
      </c>
      <c r="B14" s="31" t="s">
        <v>295</v>
      </c>
      <c r="C14" s="30">
        <v>310</v>
      </c>
      <c r="D14" s="31" t="s">
        <v>88</v>
      </c>
      <c r="E14" s="30">
        <f>K6</f>
        <v>1000</v>
      </c>
      <c r="G14" s="10" t="s">
        <v>533</v>
      </c>
      <c r="H14" s="40">
        <v>500</v>
      </c>
      <c r="I14" s="132">
        <v>1500</v>
      </c>
      <c r="J14" s="132">
        <v>20000</v>
      </c>
      <c r="K14" s="132">
        <v>100000</v>
      </c>
    </row>
    <row r="15" spans="1:11" ht="15.5" x14ac:dyDescent="0.35">
      <c r="A15" s="31">
        <v>11</v>
      </c>
      <c r="B15" s="31" t="s">
        <v>296</v>
      </c>
      <c r="C15" s="30">
        <v>5314</v>
      </c>
      <c r="D15" s="31" t="s">
        <v>88</v>
      </c>
      <c r="E15" s="30">
        <f>K8</f>
        <v>10000</v>
      </c>
    </row>
    <row r="16" spans="1:11" ht="15.5" x14ac:dyDescent="0.35">
      <c r="A16" s="31">
        <v>12</v>
      </c>
      <c r="B16" s="31" t="s">
        <v>297</v>
      </c>
      <c r="C16" s="30">
        <v>71340</v>
      </c>
      <c r="D16" s="31" t="s">
        <v>90</v>
      </c>
      <c r="E16" s="30">
        <f>I10</f>
        <v>1150</v>
      </c>
    </row>
    <row r="17" spans="1:5" ht="15.5" x14ac:dyDescent="0.35">
      <c r="A17" s="31">
        <v>13</v>
      </c>
      <c r="B17" s="31" t="s">
        <v>298</v>
      </c>
      <c r="C17" s="30">
        <v>1074</v>
      </c>
      <c r="D17" s="31" t="s">
        <v>88</v>
      </c>
      <c r="E17" s="30">
        <f>K7</f>
        <v>5000</v>
      </c>
    </row>
    <row r="18" spans="1:5" ht="15.5" x14ac:dyDescent="0.35">
      <c r="A18" s="31">
        <v>14</v>
      </c>
      <c r="B18" s="31" t="s">
        <v>299</v>
      </c>
      <c r="C18" s="30">
        <v>335</v>
      </c>
      <c r="D18" s="31" t="s">
        <v>84</v>
      </c>
      <c r="E18" s="30">
        <f>J6</f>
        <v>550</v>
      </c>
    </row>
    <row r="19" spans="1:5" ht="15.5" x14ac:dyDescent="0.35">
      <c r="A19" s="31">
        <v>15</v>
      </c>
      <c r="B19" s="31" t="s">
        <v>300</v>
      </c>
      <c r="C19" s="30">
        <v>70782</v>
      </c>
      <c r="D19" s="31" t="s">
        <v>88</v>
      </c>
      <c r="E19" s="30">
        <f>K10</f>
        <v>30000</v>
      </c>
    </row>
    <row r="20" spans="1:5" ht="15.5" x14ac:dyDescent="0.35">
      <c r="A20" s="31">
        <v>16</v>
      </c>
      <c r="B20" s="31" t="s">
        <v>301</v>
      </c>
      <c r="C20" s="30">
        <v>484</v>
      </c>
      <c r="D20" s="31" t="s">
        <v>84</v>
      </c>
      <c r="E20" s="30">
        <f>J6</f>
        <v>550</v>
      </c>
    </row>
    <row r="21" spans="1:5" ht="15.5" x14ac:dyDescent="0.35">
      <c r="A21" s="31">
        <v>17</v>
      </c>
      <c r="B21" s="31" t="s">
        <v>302</v>
      </c>
      <c r="C21" s="30">
        <v>3435</v>
      </c>
      <c r="D21" s="31" t="s">
        <v>90</v>
      </c>
      <c r="E21" s="30">
        <f>I7</f>
        <v>550</v>
      </c>
    </row>
    <row r="22" spans="1:5" ht="15.5" x14ac:dyDescent="0.35">
      <c r="A22" s="31">
        <v>18</v>
      </c>
      <c r="B22" s="31" t="s">
        <v>303</v>
      </c>
      <c r="C22" s="30">
        <v>97</v>
      </c>
      <c r="D22" s="31" t="s">
        <v>90</v>
      </c>
      <c r="E22" s="30">
        <f>I6</f>
        <v>350</v>
      </c>
    </row>
    <row r="23" spans="1:5" ht="15.5" x14ac:dyDescent="0.35">
      <c r="A23" s="31">
        <v>19</v>
      </c>
      <c r="B23" s="31" t="s">
        <v>304</v>
      </c>
      <c r="C23" s="30">
        <v>10310</v>
      </c>
      <c r="D23" s="31" t="s">
        <v>84</v>
      </c>
      <c r="E23" s="30">
        <f>J8</f>
        <v>1150</v>
      </c>
    </row>
    <row r="24" spans="1:5" ht="15.5" x14ac:dyDescent="0.35">
      <c r="A24" s="31">
        <v>20</v>
      </c>
      <c r="B24" s="31" t="s">
        <v>305</v>
      </c>
      <c r="C24" s="30">
        <v>3181</v>
      </c>
      <c r="D24" s="31" t="s">
        <v>84</v>
      </c>
      <c r="E24" s="30">
        <f>J7</f>
        <v>850</v>
      </c>
    </row>
    <row r="25" spans="1:5" ht="15.5" x14ac:dyDescent="0.35">
      <c r="A25" s="31">
        <v>21</v>
      </c>
      <c r="B25" s="31" t="s">
        <v>306</v>
      </c>
      <c r="C25" s="30">
        <v>815</v>
      </c>
      <c r="D25" s="31" t="s">
        <v>88</v>
      </c>
      <c r="E25" s="30">
        <f>K6</f>
        <v>1000</v>
      </c>
    </row>
    <row r="26" spans="1:5" ht="15.5" x14ac:dyDescent="0.35">
      <c r="A26" s="31">
        <v>22</v>
      </c>
      <c r="B26" s="31" t="s">
        <v>307</v>
      </c>
      <c r="C26" s="30">
        <v>3023</v>
      </c>
      <c r="D26" s="31" t="s">
        <v>119</v>
      </c>
      <c r="E26" s="30">
        <f>H7</f>
        <v>250</v>
      </c>
    </row>
    <row r="27" spans="1:5" ht="15.5" x14ac:dyDescent="0.35">
      <c r="A27" s="31">
        <v>23</v>
      </c>
      <c r="B27" s="31" t="s">
        <v>308</v>
      </c>
      <c r="C27" s="30">
        <v>15023</v>
      </c>
      <c r="D27" s="31" t="s">
        <v>119</v>
      </c>
      <c r="E27" s="30">
        <f>H8</f>
        <v>350</v>
      </c>
    </row>
    <row r="28" spans="1:5" ht="15.5" x14ac:dyDescent="0.35">
      <c r="A28" s="31">
        <v>24</v>
      </c>
      <c r="B28" s="31" t="s">
        <v>309</v>
      </c>
      <c r="C28" s="30">
        <v>2239</v>
      </c>
      <c r="D28" s="31" t="s">
        <v>90</v>
      </c>
      <c r="E28" s="30">
        <f>I7</f>
        <v>550</v>
      </c>
    </row>
    <row r="29" spans="1:5" ht="15.5" x14ac:dyDescent="0.35">
      <c r="A29" s="31">
        <v>25</v>
      </c>
      <c r="B29" s="31" t="s">
        <v>310</v>
      </c>
      <c r="C29" s="30">
        <v>6806</v>
      </c>
      <c r="D29" s="31" t="s">
        <v>90</v>
      </c>
      <c r="E29" s="30">
        <f>I8</f>
        <v>750</v>
      </c>
    </row>
    <row r="30" spans="1:5" ht="15.5" x14ac:dyDescent="0.35">
      <c r="A30" s="31">
        <v>26</v>
      </c>
      <c r="B30" s="31" t="s">
        <v>311</v>
      </c>
      <c r="C30" s="30">
        <v>73623</v>
      </c>
      <c r="D30" s="31" t="s">
        <v>88</v>
      </c>
      <c r="E30" s="30">
        <f>K10</f>
        <v>30000</v>
      </c>
    </row>
    <row r="31" spans="1:5" ht="15.5" x14ac:dyDescent="0.35">
      <c r="A31" s="31">
        <v>27</v>
      </c>
      <c r="B31" s="31" t="s">
        <v>312</v>
      </c>
      <c r="C31" s="30">
        <v>8488</v>
      </c>
      <c r="D31" s="31" t="s">
        <v>119</v>
      </c>
      <c r="E31" s="30">
        <f>H8</f>
        <v>350</v>
      </c>
    </row>
    <row r="32" spans="1:5" ht="15.5" x14ac:dyDescent="0.35">
      <c r="A32" s="31">
        <v>28</v>
      </c>
      <c r="B32" s="31" t="s">
        <v>313</v>
      </c>
      <c r="C32" s="30">
        <v>12772</v>
      </c>
      <c r="D32" s="31" t="s">
        <v>119</v>
      </c>
      <c r="E32" s="30">
        <f>H8</f>
        <v>350</v>
      </c>
    </row>
    <row r="33" spans="1:5" ht="15.5" x14ac:dyDescent="0.35">
      <c r="A33" s="31">
        <v>29</v>
      </c>
      <c r="B33" s="31" t="s">
        <v>314</v>
      </c>
      <c r="C33" s="30">
        <v>26172</v>
      </c>
      <c r="D33" s="31" t="s">
        <v>88</v>
      </c>
      <c r="E33" s="30">
        <f>K9</f>
        <v>20000</v>
      </c>
    </row>
    <row r="34" spans="1:5" ht="15.5" x14ac:dyDescent="0.35">
      <c r="A34" s="31">
        <v>30</v>
      </c>
      <c r="B34" s="31" t="s">
        <v>315</v>
      </c>
      <c r="C34" s="30">
        <v>132</v>
      </c>
      <c r="D34" s="31" t="s">
        <v>128</v>
      </c>
      <c r="E34" s="30">
        <f>J6</f>
        <v>550</v>
      </c>
    </row>
    <row r="35" spans="1:5" ht="15.5" x14ac:dyDescent="0.35">
      <c r="A35" s="31">
        <v>31</v>
      </c>
      <c r="B35" s="31" t="s">
        <v>316</v>
      </c>
      <c r="C35" s="30">
        <v>72832</v>
      </c>
      <c r="D35" s="31" t="s">
        <v>119</v>
      </c>
      <c r="E35" s="30">
        <f>H10</f>
        <v>550</v>
      </c>
    </row>
    <row r="36" spans="1:5" ht="15.5" x14ac:dyDescent="0.35">
      <c r="A36" s="31">
        <v>32</v>
      </c>
      <c r="B36" s="31" t="s">
        <v>317</v>
      </c>
      <c r="C36" s="30">
        <v>9697</v>
      </c>
      <c r="D36" s="31" t="s">
        <v>90</v>
      </c>
      <c r="E36" s="30">
        <f>I8</f>
        <v>750</v>
      </c>
    </row>
    <row r="37" spans="1:5" ht="15.5" x14ac:dyDescent="0.35">
      <c r="A37" s="31">
        <v>33</v>
      </c>
      <c r="B37" s="31" t="s">
        <v>318</v>
      </c>
      <c r="C37" s="31">
        <v>915</v>
      </c>
      <c r="D37" s="31" t="s">
        <v>88</v>
      </c>
      <c r="E37" s="30">
        <f>K6</f>
        <v>1000</v>
      </c>
    </row>
    <row r="38" spans="1:5" ht="15.5" x14ac:dyDescent="0.35">
      <c r="A38" s="31">
        <v>34</v>
      </c>
      <c r="B38" s="31" t="s">
        <v>319</v>
      </c>
      <c r="C38" s="30">
        <v>11705</v>
      </c>
      <c r="D38" s="31" t="s">
        <v>84</v>
      </c>
      <c r="E38" s="30">
        <f>J8</f>
        <v>1150</v>
      </c>
    </row>
    <row r="39" spans="1:5" ht="15.5" x14ac:dyDescent="0.35">
      <c r="A39" s="31">
        <v>35</v>
      </c>
      <c r="B39" s="31" t="s">
        <v>320</v>
      </c>
      <c r="C39" s="30">
        <v>10321</v>
      </c>
      <c r="D39" s="31" t="s">
        <v>90</v>
      </c>
      <c r="E39" s="30">
        <f>I8</f>
        <v>750</v>
      </c>
    </row>
    <row r="40" spans="1:5" ht="15.5" x14ac:dyDescent="0.35">
      <c r="A40" s="31">
        <v>36</v>
      </c>
      <c r="B40" s="31" t="s">
        <v>321</v>
      </c>
      <c r="C40" s="30">
        <v>1543</v>
      </c>
      <c r="D40" s="31" t="s">
        <v>88</v>
      </c>
      <c r="E40" s="30">
        <f>K7</f>
        <v>5000</v>
      </c>
    </row>
    <row r="41" spans="1:5" ht="15.5" x14ac:dyDescent="0.35">
      <c r="A41" s="31">
        <v>37</v>
      </c>
      <c r="B41" s="31" t="s">
        <v>322</v>
      </c>
      <c r="C41" s="30">
        <v>184</v>
      </c>
      <c r="D41" s="31" t="s">
        <v>88</v>
      </c>
      <c r="E41" s="30">
        <f>K6</f>
        <v>1000</v>
      </c>
    </row>
    <row r="42" spans="1:5" ht="15.5" x14ac:dyDescent="0.35">
      <c r="A42" s="31">
        <v>38</v>
      </c>
      <c r="B42" s="31" t="s">
        <v>323</v>
      </c>
      <c r="C42" s="30">
        <v>883</v>
      </c>
      <c r="D42" s="31" t="s">
        <v>88</v>
      </c>
      <c r="E42" s="30">
        <f>K6</f>
        <v>1000</v>
      </c>
    </row>
    <row r="43" spans="1:5" ht="15.5" x14ac:dyDescent="0.35">
      <c r="A43" s="31">
        <v>39</v>
      </c>
      <c r="B43" s="31" t="s">
        <v>324</v>
      </c>
      <c r="C43" s="30">
        <v>34531</v>
      </c>
      <c r="D43" s="31" t="s">
        <v>88</v>
      </c>
      <c r="E43" s="30">
        <f>K9</f>
        <v>20000</v>
      </c>
    </row>
    <row r="44" spans="1:5" ht="15.5" x14ac:dyDescent="0.35">
      <c r="A44" s="31">
        <v>40</v>
      </c>
      <c r="B44" s="31" t="s">
        <v>325</v>
      </c>
      <c r="C44" s="30">
        <v>18132</v>
      </c>
      <c r="D44" s="31" t="s">
        <v>88</v>
      </c>
      <c r="E44" s="30">
        <f>K8</f>
        <v>10000</v>
      </c>
    </row>
    <row r="45" spans="1:5" ht="15.5" x14ac:dyDescent="0.35">
      <c r="A45" s="31">
        <v>41</v>
      </c>
      <c r="B45" s="31" t="s">
        <v>326</v>
      </c>
      <c r="C45" s="30">
        <v>310</v>
      </c>
      <c r="D45" s="31" t="s">
        <v>84</v>
      </c>
      <c r="E45" s="30">
        <f>J6</f>
        <v>550</v>
      </c>
    </row>
    <row r="46" spans="1:5" ht="15.5" x14ac:dyDescent="0.35">
      <c r="A46" s="31">
        <v>42</v>
      </c>
      <c r="B46" s="31" t="s">
        <v>327</v>
      </c>
      <c r="C46" s="30">
        <v>328</v>
      </c>
      <c r="D46" s="31" t="s">
        <v>128</v>
      </c>
      <c r="E46" s="30">
        <f>J6</f>
        <v>550</v>
      </c>
    </row>
    <row r="47" spans="1:5" ht="15.5" x14ac:dyDescent="0.35">
      <c r="A47" s="31">
        <v>43</v>
      </c>
      <c r="B47" s="31" t="s">
        <v>328</v>
      </c>
      <c r="C47" s="30">
        <v>13</v>
      </c>
      <c r="D47" s="31" t="s">
        <v>84</v>
      </c>
      <c r="E47" s="30">
        <f>J6</f>
        <v>550</v>
      </c>
    </row>
    <row r="48" spans="1:5" ht="15.5" x14ac:dyDescent="0.35">
      <c r="A48" s="31">
        <v>44</v>
      </c>
      <c r="B48" s="31" t="s">
        <v>329</v>
      </c>
      <c r="C48" s="30">
        <v>17008</v>
      </c>
      <c r="D48" s="31" t="s">
        <v>90</v>
      </c>
      <c r="E48" s="30">
        <f>I71</f>
        <v>750</v>
      </c>
    </row>
    <row r="49" spans="1:5" ht="15.5" x14ac:dyDescent="0.35">
      <c r="A49" s="31">
        <v>45</v>
      </c>
      <c r="B49" s="31" t="s">
        <v>330</v>
      </c>
      <c r="C49" s="30">
        <v>48</v>
      </c>
      <c r="D49" s="31" t="s">
        <v>84</v>
      </c>
      <c r="E49" s="30">
        <f>J69</f>
        <v>550</v>
      </c>
    </row>
    <row r="50" spans="1:5" ht="15.5" x14ac:dyDescent="0.35">
      <c r="A50" s="31">
        <v>46</v>
      </c>
      <c r="B50" s="31" t="s">
        <v>331</v>
      </c>
      <c r="C50" s="30">
        <v>731</v>
      </c>
      <c r="D50" s="31" t="s">
        <v>88</v>
      </c>
      <c r="E50" s="30">
        <f>K69</f>
        <v>1000</v>
      </c>
    </row>
    <row r="51" spans="1:5" ht="15.5" x14ac:dyDescent="0.35">
      <c r="A51" s="31">
        <v>47</v>
      </c>
      <c r="B51" s="31" t="s">
        <v>332</v>
      </c>
      <c r="C51" s="30">
        <v>3450</v>
      </c>
      <c r="D51" s="31" t="s">
        <v>84</v>
      </c>
      <c r="E51" s="30">
        <f>J70</f>
        <v>850</v>
      </c>
    </row>
    <row r="52" spans="1:5" ht="15.5" x14ac:dyDescent="0.35">
      <c r="A52" s="31">
        <v>48</v>
      </c>
      <c r="B52" s="31" t="s">
        <v>333</v>
      </c>
      <c r="C52" s="30">
        <v>984</v>
      </c>
      <c r="D52" s="31" t="s">
        <v>84</v>
      </c>
      <c r="E52" s="30">
        <f>J69</f>
        <v>550</v>
      </c>
    </row>
    <row r="53" spans="1:5" ht="15.5" x14ac:dyDescent="0.35">
      <c r="A53" s="31">
        <v>49</v>
      </c>
      <c r="B53" s="31" t="s">
        <v>334</v>
      </c>
      <c r="C53" s="30">
        <v>29977</v>
      </c>
      <c r="D53" s="31" t="s">
        <v>88</v>
      </c>
      <c r="E53" s="30">
        <f>K72</f>
        <v>20000</v>
      </c>
    </row>
    <row r="54" spans="1:5" ht="15.5" x14ac:dyDescent="0.35">
      <c r="A54" s="31">
        <v>50</v>
      </c>
      <c r="B54" s="31" t="s">
        <v>335</v>
      </c>
      <c r="C54" s="30">
        <v>106075</v>
      </c>
      <c r="D54" s="31" t="s">
        <v>88</v>
      </c>
      <c r="E54" s="30">
        <f>K74</f>
        <v>50000</v>
      </c>
    </row>
    <row r="55" spans="1:5" ht="15.5" x14ac:dyDescent="0.35">
      <c r="A55" s="31">
        <v>51</v>
      </c>
      <c r="B55" s="31" t="s">
        <v>336</v>
      </c>
      <c r="C55" s="30">
        <v>19599</v>
      </c>
      <c r="D55" s="31" t="s">
        <v>119</v>
      </c>
      <c r="E55" s="30">
        <f>H71</f>
        <v>350</v>
      </c>
    </row>
    <row r="56" spans="1:5" ht="15.5" x14ac:dyDescent="0.35">
      <c r="A56" s="31">
        <v>52</v>
      </c>
      <c r="B56" s="31" t="s">
        <v>337</v>
      </c>
      <c r="C56" s="30">
        <v>512</v>
      </c>
      <c r="D56" s="31" t="s">
        <v>84</v>
      </c>
      <c r="E56" s="30">
        <f>J69</f>
        <v>550</v>
      </c>
    </row>
    <row r="57" spans="1:5" ht="15.5" x14ac:dyDescent="0.35">
      <c r="A57" s="31">
        <v>53</v>
      </c>
      <c r="B57" s="31" t="s">
        <v>338</v>
      </c>
      <c r="C57" s="30">
        <v>36756</v>
      </c>
      <c r="D57" s="31" t="s">
        <v>88</v>
      </c>
      <c r="E57" s="30">
        <f>K72</f>
        <v>20000</v>
      </c>
    </row>
    <row r="58" spans="1:5" ht="15.5" x14ac:dyDescent="0.35">
      <c r="A58" s="31">
        <v>54</v>
      </c>
      <c r="B58" s="31" t="s">
        <v>339</v>
      </c>
      <c r="C58" s="30">
        <v>198596</v>
      </c>
      <c r="D58" s="31" t="s">
        <v>90</v>
      </c>
      <c r="E58" s="30">
        <f>I74</f>
        <v>1350</v>
      </c>
    </row>
    <row r="59" spans="1:5" ht="15.5" x14ac:dyDescent="0.35">
      <c r="A59" s="31">
        <v>55</v>
      </c>
      <c r="B59" s="31" t="s">
        <v>340</v>
      </c>
      <c r="C59" s="30">
        <v>4703</v>
      </c>
      <c r="D59" s="31" t="s">
        <v>88</v>
      </c>
      <c r="E59" s="30">
        <f>K70</f>
        <v>5000</v>
      </c>
    </row>
    <row r="60" spans="1:5" ht="15.5" x14ac:dyDescent="0.35">
      <c r="A60" s="31">
        <v>56</v>
      </c>
      <c r="B60" s="31" t="s">
        <v>341</v>
      </c>
      <c r="C60" s="30">
        <v>495</v>
      </c>
      <c r="D60" s="31" t="s">
        <v>128</v>
      </c>
      <c r="E60" s="30">
        <f>J69</f>
        <v>550</v>
      </c>
    </row>
    <row r="61" spans="1:5" ht="15.5" x14ac:dyDescent="0.35">
      <c r="A61" s="31">
        <v>57</v>
      </c>
      <c r="B61" s="31" t="s">
        <v>342</v>
      </c>
      <c r="C61" s="30">
        <v>97</v>
      </c>
      <c r="D61" s="31" t="s">
        <v>84</v>
      </c>
      <c r="E61" s="30">
        <f>J69</f>
        <v>550</v>
      </c>
    </row>
    <row r="62" spans="1:5" ht="15.5" x14ac:dyDescent="0.35">
      <c r="A62" s="31">
        <v>58</v>
      </c>
      <c r="B62" s="31" t="s">
        <v>343</v>
      </c>
      <c r="C62" s="30">
        <v>9778</v>
      </c>
      <c r="D62" s="31" t="s">
        <v>119</v>
      </c>
      <c r="E62" s="30">
        <f>H71</f>
        <v>350</v>
      </c>
    </row>
    <row r="63" spans="1:5" ht="15.5" x14ac:dyDescent="0.35">
      <c r="A63" s="31">
        <v>59</v>
      </c>
      <c r="B63" s="31" t="s">
        <v>344</v>
      </c>
      <c r="C63" s="30">
        <v>3719</v>
      </c>
      <c r="D63" s="31" t="s">
        <v>88</v>
      </c>
      <c r="E63" s="30">
        <f>K70</f>
        <v>5000</v>
      </c>
    </row>
    <row r="64" spans="1:5" ht="15.5" x14ac:dyDescent="0.35">
      <c r="A64" s="31">
        <v>60</v>
      </c>
      <c r="B64" s="31" t="s">
        <v>345</v>
      </c>
      <c r="C64" s="30">
        <v>515</v>
      </c>
      <c r="D64" s="31" t="s">
        <v>90</v>
      </c>
      <c r="E64" s="30">
        <f>I69</f>
        <v>350</v>
      </c>
    </row>
    <row r="65" spans="1:11" ht="15.5" x14ac:dyDescent="0.35">
      <c r="A65" s="31">
        <v>61</v>
      </c>
      <c r="B65" s="31" t="s">
        <v>346</v>
      </c>
      <c r="C65" s="30">
        <v>31</v>
      </c>
      <c r="D65" s="31" t="s">
        <v>90</v>
      </c>
      <c r="E65" s="30">
        <f>I69</f>
        <v>350</v>
      </c>
    </row>
    <row r="66" spans="1:11" ht="15.5" x14ac:dyDescent="0.35">
      <c r="A66" s="31">
        <v>62</v>
      </c>
      <c r="B66" s="31" t="s">
        <v>347</v>
      </c>
      <c r="C66" s="30">
        <v>30445</v>
      </c>
      <c r="D66" s="31" t="s">
        <v>88</v>
      </c>
      <c r="E66" s="30">
        <f>K72</f>
        <v>20000</v>
      </c>
    </row>
    <row r="67" spans="1:11" ht="15.5" x14ac:dyDescent="0.35">
      <c r="A67" s="31">
        <v>63</v>
      </c>
      <c r="B67" s="31" t="s">
        <v>348</v>
      </c>
      <c r="C67" s="30">
        <v>477</v>
      </c>
      <c r="D67" s="31" t="s">
        <v>88</v>
      </c>
      <c r="E67" s="30">
        <f>K69</f>
        <v>1000</v>
      </c>
    </row>
    <row r="68" spans="1:11" ht="15.5" x14ac:dyDescent="0.35">
      <c r="A68" s="31">
        <v>64</v>
      </c>
      <c r="B68" s="31" t="s">
        <v>349</v>
      </c>
      <c r="C68" s="30">
        <v>1518</v>
      </c>
      <c r="D68" s="31" t="s">
        <v>88</v>
      </c>
      <c r="E68" s="30">
        <f>K70</f>
        <v>5000</v>
      </c>
      <c r="G68" s="9" t="s">
        <v>543</v>
      </c>
      <c r="H68" s="20" t="s">
        <v>530</v>
      </c>
      <c r="I68" s="21" t="s">
        <v>531</v>
      </c>
      <c r="J68" s="22" t="s">
        <v>544</v>
      </c>
      <c r="K68" s="23" t="s">
        <v>545</v>
      </c>
    </row>
    <row r="69" spans="1:11" ht="15.5" x14ac:dyDescent="0.35">
      <c r="A69" s="31">
        <v>65</v>
      </c>
      <c r="B69" s="31" t="s">
        <v>350</v>
      </c>
      <c r="C69" s="30">
        <v>1962601</v>
      </c>
      <c r="D69" s="31" t="s">
        <v>90</v>
      </c>
      <c r="E69" s="30">
        <f>I76+(I77*9)</f>
        <v>15250</v>
      </c>
      <c r="G69" s="12" t="s">
        <v>482</v>
      </c>
      <c r="H69" s="34">
        <v>150</v>
      </c>
      <c r="I69" s="34">
        <v>350</v>
      </c>
      <c r="J69" s="34">
        <v>550</v>
      </c>
      <c r="K69" s="34">
        <v>1000</v>
      </c>
    </row>
    <row r="70" spans="1:11" ht="15.5" x14ac:dyDescent="0.35">
      <c r="A70" s="31">
        <v>66</v>
      </c>
      <c r="B70" s="31" t="s">
        <v>351</v>
      </c>
      <c r="C70" s="30">
        <v>9115</v>
      </c>
      <c r="D70" s="31" t="s">
        <v>88</v>
      </c>
      <c r="E70" s="30">
        <f>K71</f>
        <v>10000</v>
      </c>
      <c r="G70" s="12" t="s">
        <v>484</v>
      </c>
      <c r="H70" s="34">
        <v>250</v>
      </c>
      <c r="I70" s="34">
        <v>550</v>
      </c>
      <c r="J70" s="34">
        <v>850</v>
      </c>
      <c r="K70" s="34">
        <v>5000</v>
      </c>
    </row>
    <row r="71" spans="1:11" ht="15.5" x14ac:dyDescent="0.35">
      <c r="A71" s="31">
        <v>67</v>
      </c>
      <c r="B71" s="31" t="s">
        <v>352</v>
      </c>
      <c r="C71" s="30">
        <v>61850</v>
      </c>
      <c r="D71" s="31" t="s">
        <v>88</v>
      </c>
      <c r="E71" s="30">
        <f>K73</f>
        <v>30000</v>
      </c>
      <c r="G71" s="12" t="s">
        <v>486</v>
      </c>
      <c r="H71" s="34">
        <v>350</v>
      </c>
      <c r="I71" s="34">
        <v>750</v>
      </c>
      <c r="J71" s="34">
        <v>1150</v>
      </c>
      <c r="K71" s="34">
        <v>10000</v>
      </c>
    </row>
    <row r="72" spans="1:11" ht="15.5" x14ac:dyDescent="0.35">
      <c r="A72" s="31">
        <v>68</v>
      </c>
      <c r="B72" s="31" t="s">
        <v>353</v>
      </c>
      <c r="C72" s="30">
        <v>93591</v>
      </c>
      <c r="D72" s="31" t="s">
        <v>88</v>
      </c>
      <c r="E72" s="30">
        <f>K73</f>
        <v>30000</v>
      </c>
      <c r="G72" s="12" t="s">
        <v>487</v>
      </c>
      <c r="H72" s="34">
        <v>450</v>
      </c>
      <c r="I72" s="34">
        <v>950</v>
      </c>
      <c r="J72" s="34">
        <v>1450</v>
      </c>
      <c r="K72" s="34">
        <v>20000</v>
      </c>
    </row>
    <row r="73" spans="1:11" ht="15.5" x14ac:dyDescent="0.35">
      <c r="A73" s="31">
        <v>69</v>
      </c>
      <c r="B73" s="31" t="s">
        <v>354</v>
      </c>
      <c r="C73" s="30">
        <v>1312</v>
      </c>
      <c r="D73" s="31" t="s">
        <v>84</v>
      </c>
      <c r="E73" s="30">
        <f>J70</f>
        <v>850</v>
      </c>
      <c r="G73" s="12" t="s">
        <v>488</v>
      </c>
      <c r="H73" s="34">
        <v>550</v>
      </c>
      <c r="I73" s="34">
        <v>1150</v>
      </c>
      <c r="J73" s="34">
        <v>1750</v>
      </c>
      <c r="K73" s="34">
        <v>30000</v>
      </c>
    </row>
    <row r="74" spans="1:11" ht="15.5" x14ac:dyDescent="0.35">
      <c r="A74" s="31">
        <v>70</v>
      </c>
      <c r="B74" s="31" t="s">
        <v>355</v>
      </c>
      <c r="C74" s="30">
        <v>23293</v>
      </c>
      <c r="D74" s="31" t="s">
        <v>88</v>
      </c>
      <c r="E74" s="30">
        <f>K72</f>
        <v>20000</v>
      </c>
      <c r="G74" s="12" t="s">
        <v>489</v>
      </c>
      <c r="H74" s="34">
        <v>650</v>
      </c>
      <c r="I74" s="34">
        <v>1350</v>
      </c>
      <c r="J74" s="34">
        <v>2050</v>
      </c>
      <c r="K74" s="34">
        <v>50000</v>
      </c>
    </row>
    <row r="75" spans="1:11" ht="15.5" x14ac:dyDescent="0.35">
      <c r="A75" s="31">
        <v>71</v>
      </c>
      <c r="B75" s="31" t="s">
        <v>356</v>
      </c>
      <c r="C75" s="30">
        <v>15470</v>
      </c>
      <c r="D75" s="31" t="s">
        <v>84</v>
      </c>
      <c r="E75" s="30">
        <f>J71</f>
        <v>1150</v>
      </c>
      <c r="G75" s="37" t="s">
        <v>490</v>
      </c>
      <c r="H75" s="34">
        <v>750</v>
      </c>
      <c r="I75" s="34">
        <v>1550</v>
      </c>
      <c r="J75" s="34">
        <v>2350</v>
      </c>
      <c r="K75" s="34">
        <v>100000</v>
      </c>
    </row>
    <row r="76" spans="1:11" ht="15.5" x14ac:dyDescent="0.35">
      <c r="A76" s="31">
        <v>72</v>
      </c>
      <c r="B76" s="31" t="s">
        <v>357</v>
      </c>
      <c r="C76" s="30">
        <v>376080</v>
      </c>
      <c r="D76" s="31" t="s">
        <v>90</v>
      </c>
      <c r="E76" s="30">
        <f>I75</f>
        <v>1550</v>
      </c>
      <c r="G76" s="12" t="s">
        <v>532</v>
      </c>
      <c r="H76" s="34">
        <v>850</v>
      </c>
      <c r="I76" s="34">
        <v>1750</v>
      </c>
      <c r="J76" s="34">
        <v>25000</v>
      </c>
      <c r="K76" s="34">
        <v>125000</v>
      </c>
    </row>
    <row r="77" spans="1:11" ht="15.5" x14ac:dyDescent="0.35">
      <c r="A77" s="31">
        <v>73</v>
      </c>
      <c r="B77" s="31" t="s">
        <v>358</v>
      </c>
      <c r="C77" s="30">
        <v>250</v>
      </c>
      <c r="D77" s="31" t="s">
        <v>90</v>
      </c>
      <c r="E77" s="30">
        <f>I69</f>
        <v>350</v>
      </c>
      <c r="G77" s="10" t="s">
        <v>533</v>
      </c>
      <c r="H77" s="40">
        <v>500</v>
      </c>
      <c r="I77" s="40">
        <v>1500</v>
      </c>
      <c r="J77" s="40">
        <v>20000</v>
      </c>
      <c r="K77" s="40">
        <v>100000</v>
      </c>
    </row>
    <row r="78" spans="1:11" ht="15.5" x14ac:dyDescent="0.35">
      <c r="A78" s="31">
        <v>74</v>
      </c>
      <c r="B78" s="31" t="s">
        <v>359</v>
      </c>
      <c r="C78" s="30">
        <v>6237</v>
      </c>
      <c r="D78" s="31" t="s">
        <v>88</v>
      </c>
      <c r="E78" s="30">
        <f>K71</f>
        <v>10000</v>
      </c>
    </row>
    <row r="79" spans="1:11" ht="15.5" x14ac:dyDescent="0.35">
      <c r="A79" s="31">
        <v>75</v>
      </c>
      <c r="B79" s="31" t="s">
        <v>360</v>
      </c>
      <c r="C79" s="30">
        <v>8130</v>
      </c>
      <c r="D79" s="31" t="s">
        <v>88</v>
      </c>
      <c r="E79" s="30">
        <f>K71</f>
        <v>10000</v>
      </c>
    </row>
    <row r="80" spans="1:11" ht="15.5" x14ac:dyDescent="0.35">
      <c r="A80" s="31">
        <v>76</v>
      </c>
      <c r="B80" s="31" t="s">
        <v>361</v>
      </c>
      <c r="C80" s="30">
        <v>434</v>
      </c>
      <c r="D80" s="31" t="s">
        <v>88</v>
      </c>
      <c r="E80" s="30">
        <f>K69</f>
        <v>1000</v>
      </c>
    </row>
    <row r="81" spans="1:5" ht="15.5" x14ac:dyDescent="0.35">
      <c r="A81" s="31">
        <v>77</v>
      </c>
      <c r="B81" s="31" t="s">
        <v>362</v>
      </c>
      <c r="C81" s="30">
        <v>8761</v>
      </c>
      <c r="D81" s="31" t="s">
        <v>84</v>
      </c>
      <c r="E81" s="30">
        <f>J71</f>
        <v>1150</v>
      </c>
    </row>
    <row r="82" spans="1:5" ht="15.5" x14ac:dyDescent="0.35">
      <c r="A82" s="31">
        <v>78</v>
      </c>
      <c r="B82" s="31" t="s">
        <v>363</v>
      </c>
      <c r="C82" s="30">
        <v>8533</v>
      </c>
      <c r="D82" s="31" t="s">
        <v>90</v>
      </c>
      <c r="E82" s="30">
        <f>I71</f>
        <v>750</v>
      </c>
    </row>
    <row r="83" spans="1:5" ht="15.5" x14ac:dyDescent="0.35">
      <c r="A83" s="31">
        <v>79</v>
      </c>
      <c r="B83" s="31" t="s">
        <v>364</v>
      </c>
      <c r="C83" s="30">
        <v>7876</v>
      </c>
      <c r="D83" s="31" t="s">
        <v>119</v>
      </c>
      <c r="E83" s="30">
        <f>H71</f>
        <v>350</v>
      </c>
    </row>
    <row r="84" spans="1:5" ht="15.5" x14ac:dyDescent="0.35">
      <c r="A84" s="31">
        <v>80</v>
      </c>
      <c r="B84" s="31" t="s">
        <v>365</v>
      </c>
      <c r="C84" s="30">
        <v>5706</v>
      </c>
      <c r="D84" s="31" t="s">
        <v>84</v>
      </c>
      <c r="E84" s="30">
        <f>J71</f>
        <v>1150</v>
      </c>
    </row>
    <row r="85" spans="1:5" ht="15.5" x14ac:dyDescent="0.35">
      <c r="A85" s="31">
        <v>81</v>
      </c>
      <c r="B85" s="31" t="s">
        <v>366</v>
      </c>
      <c r="C85" s="30">
        <v>326</v>
      </c>
      <c r="D85" s="31" t="s">
        <v>88</v>
      </c>
      <c r="E85" s="30">
        <f>K69</f>
        <v>1000</v>
      </c>
    </row>
    <row r="86" spans="1:5" ht="15.5" x14ac:dyDescent="0.35">
      <c r="A86" s="31">
        <v>82</v>
      </c>
      <c r="B86" s="31" t="s">
        <v>367</v>
      </c>
      <c r="C86" s="30">
        <v>4515</v>
      </c>
      <c r="D86" s="31" t="s">
        <v>88</v>
      </c>
      <c r="E86" s="30">
        <f>K70</f>
        <v>5000</v>
      </c>
    </row>
    <row r="87" spans="1:5" ht="15.5" x14ac:dyDescent="0.35">
      <c r="A87" s="31">
        <v>83</v>
      </c>
      <c r="B87" s="31" t="s">
        <v>368</v>
      </c>
      <c r="C87" s="30">
        <v>104042</v>
      </c>
      <c r="D87" s="31" t="s">
        <v>119</v>
      </c>
      <c r="E87" s="30">
        <f>H74</f>
        <v>650</v>
      </c>
    </row>
    <row r="88" spans="1:5" ht="15.5" x14ac:dyDescent="0.35">
      <c r="A88" s="31">
        <v>84</v>
      </c>
      <c r="B88" s="31" t="s">
        <v>369</v>
      </c>
      <c r="C88" s="30">
        <v>569619</v>
      </c>
      <c r="D88" s="31" t="s">
        <v>119</v>
      </c>
      <c r="E88" s="30">
        <f>H76</f>
        <v>850</v>
      </c>
    </row>
    <row r="89" spans="1:5" ht="15.5" x14ac:dyDescent="0.35">
      <c r="A89" s="31">
        <v>85</v>
      </c>
      <c r="B89" s="31" t="s">
        <v>370</v>
      </c>
      <c r="C89" s="30">
        <v>300003</v>
      </c>
      <c r="D89" s="31" t="s">
        <v>128</v>
      </c>
      <c r="E89" s="30">
        <f>J75</f>
        <v>2350</v>
      </c>
    </row>
    <row r="90" spans="1:5" ht="15.5" x14ac:dyDescent="0.35">
      <c r="A90" s="31">
        <v>86</v>
      </c>
      <c r="B90" s="31" t="s">
        <v>371</v>
      </c>
      <c r="C90" s="30">
        <v>14063</v>
      </c>
      <c r="D90" s="31" t="s">
        <v>84</v>
      </c>
      <c r="E90" s="30">
        <f>J129</f>
        <v>1150</v>
      </c>
    </row>
    <row r="91" spans="1:5" ht="15.5" x14ac:dyDescent="0.35">
      <c r="A91" s="31">
        <v>87</v>
      </c>
      <c r="B91" s="31" t="s">
        <v>372</v>
      </c>
      <c r="C91" s="30">
        <v>1061</v>
      </c>
      <c r="D91" s="31" t="s">
        <v>88</v>
      </c>
      <c r="E91" s="30">
        <f>K128</f>
        <v>5000</v>
      </c>
    </row>
    <row r="92" spans="1:5" ht="15.5" x14ac:dyDescent="0.35">
      <c r="A92" s="31">
        <v>88</v>
      </c>
      <c r="B92" s="31" t="s">
        <v>373</v>
      </c>
      <c r="C92" s="30">
        <v>1732</v>
      </c>
      <c r="D92" s="31" t="s">
        <v>90</v>
      </c>
      <c r="E92" s="30">
        <f>I128</f>
        <v>550</v>
      </c>
    </row>
    <row r="93" spans="1:5" ht="15.5" x14ac:dyDescent="0.35">
      <c r="A93" s="31">
        <v>89</v>
      </c>
      <c r="B93" s="31" t="s">
        <v>374</v>
      </c>
      <c r="C93" s="30">
        <v>1220</v>
      </c>
      <c r="D93" s="31" t="s">
        <v>84</v>
      </c>
      <c r="E93" s="30">
        <f>J128</f>
        <v>850</v>
      </c>
    </row>
    <row r="94" spans="1:5" ht="15.5" x14ac:dyDescent="0.35">
      <c r="A94" s="31">
        <v>90</v>
      </c>
      <c r="B94" s="31" t="s">
        <v>375</v>
      </c>
      <c r="C94" s="30">
        <v>1854</v>
      </c>
      <c r="D94" s="31" t="s">
        <v>84</v>
      </c>
      <c r="E94" s="30">
        <f>J128</f>
        <v>850</v>
      </c>
    </row>
    <row r="95" spans="1:5" ht="15.5" x14ac:dyDescent="0.35">
      <c r="A95" s="31">
        <v>91</v>
      </c>
      <c r="B95" s="31" t="s">
        <v>376</v>
      </c>
      <c r="C95" s="30">
        <v>132</v>
      </c>
      <c r="D95" s="31" t="s">
        <v>88</v>
      </c>
      <c r="E95" s="30">
        <f>K127</f>
        <v>1000</v>
      </c>
    </row>
    <row r="96" spans="1:5" ht="15.5" x14ac:dyDescent="0.35">
      <c r="A96" s="31">
        <v>92</v>
      </c>
      <c r="B96" s="31" t="s">
        <v>377</v>
      </c>
      <c r="C96" s="30">
        <v>882</v>
      </c>
      <c r="D96" s="31" t="s">
        <v>84</v>
      </c>
      <c r="E96" s="30">
        <f>J127</f>
        <v>550</v>
      </c>
    </row>
    <row r="97" spans="1:5" ht="15.5" x14ac:dyDescent="0.35">
      <c r="A97" s="31">
        <v>93</v>
      </c>
      <c r="B97" s="31" t="s">
        <v>378</v>
      </c>
      <c r="C97" s="30">
        <v>909</v>
      </c>
      <c r="D97" s="31" t="s">
        <v>84</v>
      </c>
      <c r="E97" s="30">
        <f>J127</f>
        <v>550</v>
      </c>
    </row>
    <row r="98" spans="1:5" ht="15.5" x14ac:dyDescent="0.35">
      <c r="A98" s="31">
        <v>94</v>
      </c>
      <c r="B98" s="31" t="s">
        <v>379</v>
      </c>
      <c r="C98" s="30">
        <v>130</v>
      </c>
      <c r="D98" s="31" t="s">
        <v>119</v>
      </c>
      <c r="E98" s="30">
        <f>H127</f>
        <v>150</v>
      </c>
    </row>
    <row r="99" spans="1:5" ht="15.5" x14ac:dyDescent="0.35">
      <c r="A99" s="31">
        <v>95</v>
      </c>
      <c r="B99" s="31" t="s">
        <v>380</v>
      </c>
      <c r="C99" s="30">
        <v>47986</v>
      </c>
      <c r="D99" s="31" t="s">
        <v>90</v>
      </c>
      <c r="E99" s="30">
        <f>I130</f>
        <v>950</v>
      </c>
    </row>
    <row r="100" spans="1:5" ht="15.5" x14ac:dyDescent="0.35">
      <c r="A100" s="31">
        <v>96</v>
      </c>
      <c r="B100" s="31" t="s">
        <v>381</v>
      </c>
      <c r="C100" s="30">
        <v>485</v>
      </c>
      <c r="D100" s="31" t="s">
        <v>84</v>
      </c>
      <c r="E100" s="30">
        <f>J127</f>
        <v>550</v>
      </c>
    </row>
    <row r="101" spans="1:5" ht="15.5" x14ac:dyDescent="0.35">
      <c r="A101" s="31">
        <v>97</v>
      </c>
      <c r="B101" s="31" t="s">
        <v>382</v>
      </c>
      <c r="C101" s="30">
        <v>34778</v>
      </c>
      <c r="D101" s="31" t="s">
        <v>90</v>
      </c>
      <c r="E101" s="30">
        <f>I130</f>
        <v>950</v>
      </c>
    </row>
    <row r="102" spans="1:5" ht="15.5" x14ac:dyDescent="0.35">
      <c r="A102" s="31">
        <v>98</v>
      </c>
      <c r="B102" s="31" t="s">
        <v>383</v>
      </c>
      <c r="C102" s="30">
        <v>58189</v>
      </c>
      <c r="D102" s="31" t="s">
        <v>88</v>
      </c>
      <c r="E102" s="30">
        <f>K131</f>
        <v>30000</v>
      </c>
    </row>
    <row r="103" spans="1:5" ht="15.5" x14ac:dyDescent="0.35">
      <c r="A103" s="31">
        <v>99</v>
      </c>
      <c r="B103" s="31" t="s">
        <v>384</v>
      </c>
      <c r="C103" s="30">
        <v>12566</v>
      </c>
      <c r="D103" s="31" t="s">
        <v>88</v>
      </c>
      <c r="E103" s="30">
        <f>K129</f>
        <v>10000</v>
      </c>
    </row>
    <row r="104" spans="1:5" ht="15.5" x14ac:dyDescent="0.35">
      <c r="A104" s="31">
        <v>100</v>
      </c>
      <c r="B104" s="31" t="s">
        <v>385</v>
      </c>
      <c r="C104" s="30">
        <v>237</v>
      </c>
      <c r="D104" s="31" t="s">
        <v>90</v>
      </c>
      <c r="E104" s="30">
        <f>I127</f>
        <v>350</v>
      </c>
    </row>
    <row r="105" spans="1:5" ht="15.5" x14ac:dyDescent="0.35">
      <c r="A105" s="31">
        <v>101</v>
      </c>
      <c r="B105" s="31" t="s">
        <v>386</v>
      </c>
      <c r="C105" s="30">
        <v>122</v>
      </c>
      <c r="D105" s="31" t="s">
        <v>119</v>
      </c>
      <c r="E105" s="30">
        <f>H127</f>
        <v>150</v>
      </c>
    </row>
    <row r="106" spans="1:5" ht="15.5" x14ac:dyDescent="0.35">
      <c r="A106" s="31">
        <v>102</v>
      </c>
      <c r="B106" s="31" t="s">
        <v>387</v>
      </c>
      <c r="C106" s="30">
        <v>247662</v>
      </c>
      <c r="D106" s="31" t="s">
        <v>90</v>
      </c>
      <c r="E106" s="30">
        <f>I132</f>
        <v>1350</v>
      </c>
    </row>
    <row r="107" spans="1:5" ht="15.5" x14ac:dyDescent="0.35">
      <c r="A107" s="31">
        <v>103</v>
      </c>
      <c r="B107" s="31" t="s">
        <v>388</v>
      </c>
      <c r="C107" s="30">
        <v>10433</v>
      </c>
      <c r="D107" s="31" t="s">
        <v>88</v>
      </c>
      <c r="E107" s="30">
        <f>K129</f>
        <v>10000</v>
      </c>
    </row>
    <row r="108" spans="1:5" ht="15.5" x14ac:dyDescent="0.35">
      <c r="A108" s="31">
        <v>104</v>
      </c>
      <c r="B108" s="31" t="s">
        <v>389</v>
      </c>
      <c r="C108" s="30">
        <v>20121</v>
      </c>
      <c r="D108" s="31" t="s">
        <v>88</v>
      </c>
      <c r="E108" s="30">
        <f>K130</f>
        <v>20000</v>
      </c>
    </row>
    <row r="109" spans="1:5" ht="15.5" x14ac:dyDescent="0.35">
      <c r="A109" s="31">
        <v>105</v>
      </c>
      <c r="B109" s="31" t="s">
        <v>390</v>
      </c>
      <c r="C109" s="30">
        <v>130956</v>
      </c>
      <c r="D109" s="31" t="s">
        <v>90</v>
      </c>
      <c r="E109" s="30">
        <f>I132</f>
        <v>1350</v>
      </c>
    </row>
    <row r="110" spans="1:5" ht="15.5" x14ac:dyDescent="0.35">
      <c r="A110" s="31">
        <v>106</v>
      </c>
      <c r="B110" s="31" t="s">
        <v>391</v>
      </c>
      <c r="C110" s="30">
        <v>8130</v>
      </c>
      <c r="D110" s="31" t="s">
        <v>84</v>
      </c>
      <c r="E110" s="30">
        <f>J129</f>
        <v>1150</v>
      </c>
    </row>
    <row r="111" spans="1:5" ht="15.5" x14ac:dyDescent="0.35">
      <c r="A111" s="31">
        <v>107</v>
      </c>
      <c r="B111" s="31" t="s">
        <v>392</v>
      </c>
      <c r="C111" s="30">
        <v>1358</v>
      </c>
      <c r="D111" s="31" t="s">
        <v>88</v>
      </c>
      <c r="E111" s="30">
        <f>K128</f>
        <v>5000</v>
      </c>
    </row>
    <row r="112" spans="1:5" ht="15.5" x14ac:dyDescent="0.35">
      <c r="A112" s="31">
        <v>108</v>
      </c>
      <c r="B112" s="31" t="s">
        <v>393</v>
      </c>
      <c r="C112" s="30">
        <v>1890</v>
      </c>
      <c r="D112" s="31" t="s">
        <v>90</v>
      </c>
      <c r="E112" s="30">
        <f>I128</f>
        <v>550</v>
      </c>
    </row>
    <row r="113" spans="1:11" ht="15.5" x14ac:dyDescent="0.35">
      <c r="A113" s="31">
        <v>109</v>
      </c>
      <c r="B113" s="31" t="s">
        <v>394</v>
      </c>
      <c r="C113" s="30">
        <v>67</v>
      </c>
      <c r="D113" s="31" t="s">
        <v>84</v>
      </c>
      <c r="E113" s="30">
        <f>J127</f>
        <v>550</v>
      </c>
    </row>
    <row r="114" spans="1:11" ht="15.5" x14ac:dyDescent="0.35">
      <c r="A114" s="31">
        <v>110</v>
      </c>
      <c r="B114" s="31" t="s">
        <v>395</v>
      </c>
      <c r="C114" s="30">
        <v>981</v>
      </c>
      <c r="D114" s="31" t="s">
        <v>84</v>
      </c>
      <c r="E114" s="30">
        <f>J127</f>
        <v>550</v>
      </c>
    </row>
    <row r="115" spans="1:11" ht="15.5" x14ac:dyDescent="0.35">
      <c r="A115" s="31">
        <v>111</v>
      </c>
      <c r="B115" s="31" t="s">
        <v>396</v>
      </c>
      <c r="C115" s="30">
        <v>345257</v>
      </c>
      <c r="D115" s="31" t="s">
        <v>90</v>
      </c>
      <c r="E115" s="30">
        <f>I133</f>
        <v>1550</v>
      </c>
    </row>
    <row r="116" spans="1:11" ht="15.5" x14ac:dyDescent="0.35">
      <c r="A116" s="31">
        <v>112</v>
      </c>
      <c r="B116" s="31" t="s">
        <v>397</v>
      </c>
      <c r="C116" s="30">
        <v>55684</v>
      </c>
      <c r="D116" s="31" t="s">
        <v>88</v>
      </c>
      <c r="E116" s="30">
        <f>K131</f>
        <v>30000</v>
      </c>
    </row>
    <row r="117" spans="1:11" ht="15.5" x14ac:dyDescent="0.35">
      <c r="A117" s="31">
        <v>113</v>
      </c>
      <c r="B117" s="31" t="s">
        <v>398</v>
      </c>
      <c r="C117" s="30">
        <v>2937</v>
      </c>
      <c r="D117" s="31" t="s">
        <v>88</v>
      </c>
      <c r="E117" s="30">
        <f>K128</f>
        <v>5000</v>
      </c>
    </row>
    <row r="118" spans="1:11" ht="15.5" x14ac:dyDescent="0.35">
      <c r="A118" s="31">
        <v>114</v>
      </c>
      <c r="B118" s="31" t="s">
        <v>399</v>
      </c>
      <c r="C118" s="30">
        <v>3144</v>
      </c>
      <c r="D118" s="31" t="s">
        <v>88</v>
      </c>
      <c r="E118" s="30">
        <f>K128</f>
        <v>5000</v>
      </c>
    </row>
    <row r="119" spans="1:11" ht="15.5" x14ac:dyDescent="0.35">
      <c r="A119" s="31">
        <v>115</v>
      </c>
      <c r="B119" s="31" t="s">
        <v>400</v>
      </c>
      <c r="C119" s="30">
        <v>559</v>
      </c>
      <c r="D119" s="31" t="s">
        <v>88</v>
      </c>
      <c r="E119" s="30">
        <f>K127</f>
        <v>1000</v>
      </c>
    </row>
    <row r="120" spans="1:11" ht="15.5" x14ac:dyDescent="0.35">
      <c r="A120" s="31">
        <v>116</v>
      </c>
      <c r="B120" s="31" t="s">
        <v>401</v>
      </c>
      <c r="C120" s="30">
        <v>709</v>
      </c>
      <c r="D120" s="31" t="s">
        <v>128</v>
      </c>
      <c r="E120" s="30">
        <f>J127</f>
        <v>550</v>
      </c>
    </row>
    <row r="121" spans="1:11" ht="15.5" x14ac:dyDescent="0.35">
      <c r="A121" s="31">
        <v>117</v>
      </c>
      <c r="B121" s="31" t="s">
        <v>402</v>
      </c>
      <c r="C121" s="30">
        <v>20374</v>
      </c>
      <c r="D121" s="31" t="s">
        <v>119</v>
      </c>
      <c r="E121" s="30">
        <f>H130</f>
        <v>450</v>
      </c>
    </row>
    <row r="122" spans="1:11" ht="15.5" x14ac:dyDescent="0.35">
      <c r="A122" s="31">
        <v>118</v>
      </c>
      <c r="B122" s="31" t="s">
        <v>403</v>
      </c>
      <c r="C122" s="30">
        <v>107</v>
      </c>
      <c r="D122" s="31" t="s">
        <v>88</v>
      </c>
      <c r="E122" s="30">
        <f>K127</f>
        <v>1000</v>
      </c>
    </row>
    <row r="123" spans="1:11" ht="15.5" x14ac:dyDescent="0.35">
      <c r="A123" s="31">
        <v>119</v>
      </c>
      <c r="B123" s="31" t="s">
        <v>404</v>
      </c>
      <c r="C123" s="30">
        <v>5305</v>
      </c>
      <c r="D123" s="31" t="s">
        <v>90</v>
      </c>
      <c r="E123" s="30">
        <f>I129</f>
        <v>750</v>
      </c>
    </row>
    <row r="124" spans="1:11" ht="15.5" x14ac:dyDescent="0.35">
      <c r="A124" s="31">
        <v>120</v>
      </c>
      <c r="B124" s="31" t="s">
        <v>405</v>
      </c>
      <c r="C124" s="30">
        <v>637</v>
      </c>
      <c r="D124" s="31" t="s">
        <v>119</v>
      </c>
      <c r="E124" s="30">
        <f>H127</f>
        <v>150</v>
      </c>
    </row>
    <row r="125" spans="1:11" ht="15.5" x14ac:dyDescent="0.35">
      <c r="A125" s="31">
        <v>121</v>
      </c>
      <c r="B125" s="31" t="s">
        <v>406</v>
      </c>
      <c r="C125" s="30">
        <v>7857</v>
      </c>
      <c r="D125" s="31" t="s">
        <v>88</v>
      </c>
      <c r="E125" s="30">
        <f>K129</f>
        <v>10000</v>
      </c>
    </row>
    <row r="126" spans="1:11" ht="15.5" x14ac:dyDescent="0.35">
      <c r="A126" s="31">
        <v>122</v>
      </c>
      <c r="B126" s="31" t="s">
        <v>407</v>
      </c>
      <c r="C126" s="30">
        <v>4527</v>
      </c>
      <c r="D126" s="31" t="s">
        <v>88</v>
      </c>
      <c r="E126" s="30">
        <f>K128</f>
        <v>5000</v>
      </c>
      <c r="G126" s="9" t="s">
        <v>543</v>
      </c>
      <c r="H126" s="20" t="s">
        <v>530</v>
      </c>
      <c r="I126" s="21" t="s">
        <v>531</v>
      </c>
      <c r="J126" s="22" t="s">
        <v>544</v>
      </c>
      <c r="K126" s="23" t="s">
        <v>545</v>
      </c>
    </row>
    <row r="127" spans="1:11" ht="15.5" x14ac:dyDescent="0.35">
      <c r="A127" s="31">
        <v>123</v>
      </c>
      <c r="B127" s="31" t="s">
        <v>408</v>
      </c>
      <c r="C127" s="30">
        <v>5767</v>
      </c>
      <c r="D127" s="31" t="s">
        <v>88</v>
      </c>
      <c r="E127" s="30">
        <f>K129</f>
        <v>10000</v>
      </c>
      <c r="G127" s="12" t="s">
        <v>482</v>
      </c>
      <c r="H127" s="131">
        <v>150</v>
      </c>
      <c r="I127" s="131">
        <v>350</v>
      </c>
      <c r="J127" s="131">
        <v>550</v>
      </c>
      <c r="K127" s="131">
        <v>1000</v>
      </c>
    </row>
    <row r="128" spans="1:11" ht="15.5" x14ac:dyDescent="0.35">
      <c r="A128" s="31">
        <v>124</v>
      </c>
      <c r="B128" s="31" t="s">
        <v>409</v>
      </c>
      <c r="C128" s="30">
        <v>1173</v>
      </c>
      <c r="D128" s="31" t="s">
        <v>90</v>
      </c>
      <c r="E128" s="30">
        <f>I128</f>
        <v>550</v>
      </c>
      <c r="G128" s="12" t="s">
        <v>484</v>
      </c>
      <c r="H128" s="131">
        <v>250</v>
      </c>
      <c r="I128" s="131">
        <v>550</v>
      </c>
      <c r="J128" s="131">
        <v>850</v>
      </c>
      <c r="K128" s="131">
        <v>5000</v>
      </c>
    </row>
    <row r="129" spans="1:11" ht="15.5" x14ac:dyDescent="0.35">
      <c r="A129" s="31">
        <v>125</v>
      </c>
      <c r="B129" s="31" t="s">
        <v>410</v>
      </c>
      <c r="C129" s="30">
        <v>23984</v>
      </c>
      <c r="D129" s="31" t="s">
        <v>84</v>
      </c>
      <c r="E129" s="30">
        <f>J130</f>
        <v>1450</v>
      </c>
      <c r="G129" s="12" t="s">
        <v>486</v>
      </c>
      <c r="H129" s="131">
        <v>350</v>
      </c>
      <c r="I129" s="131">
        <v>750</v>
      </c>
      <c r="J129" s="131">
        <v>1150</v>
      </c>
      <c r="K129" s="131">
        <v>10000</v>
      </c>
    </row>
    <row r="130" spans="1:11" ht="15.5" x14ac:dyDescent="0.35">
      <c r="A130" s="31">
        <v>126</v>
      </c>
      <c r="B130" s="31" t="s">
        <v>411</v>
      </c>
      <c r="C130" s="30">
        <v>36215</v>
      </c>
      <c r="D130" s="31" t="s">
        <v>119</v>
      </c>
      <c r="E130" s="30">
        <f>H130</f>
        <v>450</v>
      </c>
      <c r="G130" s="12" t="s">
        <v>487</v>
      </c>
      <c r="H130" s="131">
        <v>450</v>
      </c>
      <c r="I130" s="131">
        <v>950</v>
      </c>
      <c r="J130" s="131">
        <v>1450</v>
      </c>
      <c r="K130" s="131">
        <v>20000</v>
      </c>
    </row>
    <row r="131" spans="1:11" ht="15.5" x14ac:dyDescent="0.35">
      <c r="A131" s="31">
        <v>127</v>
      </c>
      <c r="B131" s="31" t="s">
        <v>412</v>
      </c>
      <c r="C131" s="30">
        <v>11043</v>
      </c>
      <c r="D131" s="31" t="s">
        <v>88</v>
      </c>
      <c r="E131" s="30">
        <f>K129</f>
        <v>10000</v>
      </c>
      <c r="G131" s="12" t="s">
        <v>488</v>
      </c>
      <c r="H131" s="131">
        <v>550</v>
      </c>
      <c r="I131" s="131">
        <v>1150</v>
      </c>
      <c r="J131" s="131">
        <v>1750</v>
      </c>
      <c r="K131" s="131">
        <v>30000</v>
      </c>
    </row>
    <row r="132" spans="1:11" ht="15.5" x14ac:dyDescent="0.35">
      <c r="A132" s="31">
        <v>128</v>
      </c>
      <c r="B132" s="31" t="s">
        <v>413</v>
      </c>
      <c r="C132" s="30">
        <v>81351</v>
      </c>
      <c r="D132" s="31" t="s">
        <v>90</v>
      </c>
      <c r="E132" s="30">
        <f>I131</f>
        <v>1150</v>
      </c>
      <c r="G132" s="12" t="s">
        <v>489</v>
      </c>
      <c r="H132" s="131">
        <v>650</v>
      </c>
      <c r="I132" s="131">
        <v>1350</v>
      </c>
      <c r="J132" s="131">
        <v>2050</v>
      </c>
      <c r="K132" s="131">
        <v>50000</v>
      </c>
    </row>
    <row r="133" spans="1:11" ht="15.5" x14ac:dyDescent="0.35">
      <c r="A133" s="31">
        <v>129</v>
      </c>
      <c r="B133" s="31" t="s">
        <v>414</v>
      </c>
      <c r="C133" s="30">
        <v>137</v>
      </c>
      <c r="D133" s="31" t="s">
        <v>88</v>
      </c>
      <c r="E133" s="30">
        <f>K127</f>
        <v>1000</v>
      </c>
      <c r="G133" s="37" t="s">
        <v>490</v>
      </c>
      <c r="H133" s="131">
        <v>750</v>
      </c>
      <c r="I133" s="131">
        <v>1550</v>
      </c>
      <c r="J133" s="131">
        <v>2350</v>
      </c>
      <c r="K133" s="131">
        <v>100000</v>
      </c>
    </row>
    <row r="134" spans="1:11" ht="15.5" x14ac:dyDescent="0.35">
      <c r="A134" s="31">
        <v>130</v>
      </c>
      <c r="B134" s="31" t="s">
        <v>415</v>
      </c>
      <c r="C134" s="30">
        <v>83</v>
      </c>
      <c r="D134" s="31" t="s">
        <v>84</v>
      </c>
      <c r="E134" s="30">
        <f>J127</f>
        <v>550</v>
      </c>
      <c r="G134" s="12" t="s">
        <v>532</v>
      </c>
      <c r="H134" s="131">
        <v>850</v>
      </c>
      <c r="I134" s="131">
        <v>1750</v>
      </c>
      <c r="J134" s="131">
        <v>25000</v>
      </c>
      <c r="K134" s="131">
        <v>125000</v>
      </c>
    </row>
    <row r="135" spans="1:11" ht="15.5" x14ac:dyDescent="0.35">
      <c r="A135" s="31">
        <v>131</v>
      </c>
      <c r="B135" s="31" t="s">
        <v>416</v>
      </c>
      <c r="C135" s="30">
        <v>2314</v>
      </c>
      <c r="D135" s="31" t="s">
        <v>84</v>
      </c>
      <c r="E135" s="30">
        <f>J128</f>
        <v>850</v>
      </c>
      <c r="G135" s="10" t="s">
        <v>533</v>
      </c>
      <c r="H135" s="132">
        <v>500</v>
      </c>
      <c r="I135" s="132">
        <v>1500</v>
      </c>
      <c r="J135" s="132">
        <v>20000</v>
      </c>
      <c r="K135" s="132">
        <v>100000</v>
      </c>
    </row>
    <row r="136" spans="1:11" ht="15.5" x14ac:dyDescent="0.35">
      <c r="A136" s="31">
        <v>132</v>
      </c>
      <c r="B136" s="31" t="s">
        <v>417</v>
      </c>
      <c r="C136" s="30">
        <v>19167</v>
      </c>
      <c r="D136" s="31" t="s">
        <v>119</v>
      </c>
      <c r="E136" s="30">
        <f>H129</f>
        <v>350</v>
      </c>
    </row>
    <row r="137" spans="1:11" ht="15.5" x14ac:dyDescent="0.35">
      <c r="A137" s="31">
        <v>133</v>
      </c>
      <c r="B137" s="31" t="s">
        <v>418</v>
      </c>
      <c r="C137" s="31">
        <v>213</v>
      </c>
      <c r="D137" s="31" t="s">
        <v>128</v>
      </c>
      <c r="E137" s="30">
        <f>J127</f>
        <v>550</v>
      </c>
    </row>
    <row r="138" spans="1:11" ht="15.5" x14ac:dyDescent="0.35">
      <c r="A138" s="31">
        <v>134</v>
      </c>
      <c r="B138" s="31" t="s">
        <v>419</v>
      </c>
      <c r="C138" s="30">
        <v>36887</v>
      </c>
      <c r="D138" s="31" t="s">
        <v>88</v>
      </c>
      <c r="E138" s="30">
        <f>K130</f>
        <v>20000</v>
      </c>
    </row>
    <row r="139" spans="1:11" ht="15.5" x14ac:dyDescent="0.35">
      <c r="A139" s="31">
        <v>135</v>
      </c>
      <c r="B139" s="31" t="s">
        <v>420</v>
      </c>
      <c r="C139" s="30">
        <v>31414</v>
      </c>
      <c r="D139" s="31" t="s">
        <v>88</v>
      </c>
      <c r="E139" s="30">
        <f>K130</f>
        <v>20000</v>
      </c>
    </row>
    <row r="140" spans="1:11" ht="15.5" x14ac:dyDescent="0.35">
      <c r="A140" s="31">
        <v>136</v>
      </c>
      <c r="B140" s="31" t="s">
        <v>421</v>
      </c>
      <c r="C140" s="30">
        <v>2213</v>
      </c>
      <c r="D140" s="31" t="s">
        <v>119</v>
      </c>
      <c r="E140" s="30">
        <f>H128</f>
        <v>250</v>
      </c>
    </row>
    <row r="141" spans="1:11" ht="15.5" x14ac:dyDescent="0.35">
      <c r="A141" s="31">
        <v>137</v>
      </c>
      <c r="B141" s="31" t="s">
        <v>422</v>
      </c>
      <c r="C141" s="30">
        <v>13026</v>
      </c>
      <c r="D141" s="31" t="s">
        <v>88</v>
      </c>
      <c r="E141" s="30">
        <f>K129</f>
        <v>10000</v>
      </c>
    </row>
    <row r="142" spans="1:11" ht="15.5" x14ac:dyDescent="0.35">
      <c r="A142" s="31">
        <v>138</v>
      </c>
      <c r="B142" s="31" t="s">
        <v>423</v>
      </c>
      <c r="C142" s="30">
        <v>100179</v>
      </c>
      <c r="D142" s="31" t="s">
        <v>90</v>
      </c>
      <c r="E142" s="30">
        <f>I132</f>
        <v>1350</v>
      </c>
    </row>
    <row r="143" spans="1:11" ht="15.5" x14ac:dyDescent="0.35">
      <c r="A143" s="31">
        <v>139</v>
      </c>
      <c r="B143" s="31" t="s">
        <v>424</v>
      </c>
      <c r="C143" s="30">
        <v>21805</v>
      </c>
      <c r="D143" s="31" t="s">
        <v>84</v>
      </c>
      <c r="E143" s="30">
        <f>J130</f>
        <v>1450</v>
      </c>
    </row>
    <row r="144" spans="1:11" ht="15.5" x14ac:dyDescent="0.35">
      <c r="A144" s="31">
        <v>140</v>
      </c>
      <c r="B144" s="31" t="s">
        <v>425</v>
      </c>
      <c r="C144" s="30">
        <v>1902</v>
      </c>
      <c r="D144" s="31" t="s">
        <v>119</v>
      </c>
      <c r="E144" s="30">
        <f>H128</f>
        <v>250</v>
      </c>
    </row>
    <row r="145" spans="1:5" ht="15.5" x14ac:dyDescent="0.35">
      <c r="A145" s="31">
        <v>141</v>
      </c>
      <c r="B145" s="31" t="s">
        <v>426</v>
      </c>
      <c r="C145" s="30">
        <v>2238</v>
      </c>
      <c r="D145" s="31" t="s">
        <v>84</v>
      </c>
      <c r="E145" s="30">
        <f>J128</f>
        <v>850</v>
      </c>
    </row>
    <row r="146" spans="1:5" ht="15.5" x14ac:dyDescent="0.35">
      <c r="A146" s="31">
        <v>142</v>
      </c>
      <c r="B146" s="31" t="s">
        <v>427</v>
      </c>
      <c r="C146" s="30">
        <v>1532</v>
      </c>
      <c r="D146" s="31" t="s">
        <v>88</v>
      </c>
      <c r="E146" s="30">
        <f>K128</f>
        <v>5000</v>
      </c>
    </row>
    <row r="147" spans="1:5" ht="15.5" x14ac:dyDescent="0.35">
      <c r="A147" s="31">
        <v>143</v>
      </c>
      <c r="B147" s="31" t="s">
        <v>428</v>
      </c>
      <c r="C147" s="30">
        <v>30855</v>
      </c>
      <c r="D147" s="31" t="s">
        <v>90</v>
      </c>
      <c r="E147" s="30">
        <f>I130</f>
        <v>950</v>
      </c>
    </row>
    <row r="148" spans="1:5" ht="15.5" x14ac:dyDescent="0.35">
      <c r="A148" s="31">
        <v>144</v>
      </c>
      <c r="B148" s="31" t="s">
        <v>429</v>
      </c>
      <c r="C148" s="30">
        <v>80814</v>
      </c>
      <c r="D148" s="31" t="s">
        <v>84</v>
      </c>
      <c r="E148" s="30">
        <f>J131</f>
        <v>1750</v>
      </c>
    </row>
    <row r="149" spans="1:5" ht="15.5" x14ac:dyDescent="0.35">
      <c r="A149" s="31">
        <v>145</v>
      </c>
      <c r="B149" s="31" t="s">
        <v>430</v>
      </c>
      <c r="C149" s="30">
        <v>447337</v>
      </c>
      <c r="D149" s="31" t="s">
        <v>119</v>
      </c>
      <c r="E149" s="30">
        <f>H133</f>
        <v>750</v>
      </c>
    </row>
    <row r="150" spans="1:5" ht="15.5" x14ac:dyDescent="0.35">
      <c r="A150" s="31">
        <v>146</v>
      </c>
      <c r="B150" s="31" t="s">
        <v>431</v>
      </c>
      <c r="C150" s="30">
        <v>187</v>
      </c>
      <c r="D150" s="31" t="s">
        <v>128</v>
      </c>
      <c r="E150" s="30">
        <f>J127</f>
        <v>550</v>
      </c>
    </row>
    <row r="151" spans="1:5" ht="15.5" x14ac:dyDescent="0.35">
      <c r="A151" s="31">
        <v>147</v>
      </c>
      <c r="B151" s="31" t="s">
        <v>432</v>
      </c>
      <c r="C151" s="30">
        <v>2144</v>
      </c>
      <c r="D151" s="31" t="s">
        <v>88</v>
      </c>
      <c r="E151" s="30">
        <f>K128</f>
        <v>5000</v>
      </c>
    </row>
    <row r="152" spans="1:5" ht="15.5" x14ac:dyDescent="0.35">
      <c r="A152" s="31">
        <v>148</v>
      </c>
      <c r="B152" s="31" t="s">
        <v>433</v>
      </c>
      <c r="C152" s="30">
        <v>356416</v>
      </c>
      <c r="D152" s="31" t="s">
        <v>88</v>
      </c>
      <c r="E152" s="30">
        <f>K133</f>
        <v>100000</v>
      </c>
    </row>
    <row r="153" spans="1:5" ht="15.5" x14ac:dyDescent="0.35">
      <c r="A153" s="31">
        <v>149</v>
      </c>
      <c r="B153" s="31" t="s">
        <v>434</v>
      </c>
      <c r="C153" s="30">
        <v>1704535</v>
      </c>
      <c r="D153" s="31" t="s">
        <v>88</v>
      </c>
      <c r="E153" s="30">
        <f>K134+(K135*7)</f>
        <v>825000</v>
      </c>
    </row>
    <row r="154" spans="1:5" ht="15.5" x14ac:dyDescent="0.35">
      <c r="A154" s="31">
        <v>150</v>
      </c>
      <c r="B154" s="31" t="s">
        <v>435</v>
      </c>
      <c r="C154" s="30">
        <v>319</v>
      </c>
      <c r="D154" s="31" t="s">
        <v>90</v>
      </c>
      <c r="E154" s="30">
        <f>I127</f>
        <v>350</v>
      </c>
    </row>
    <row r="155" spans="1:5" ht="15.5" x14ac:dyDescent="0.35">
      <c r="A155" s="31">
        <v>151</v>
      </c>
      <c r="B155" s="31" t="s">
        <v>436</v>
      </c>
      <c r="C155" s="30">
        <v>14583</v>
      </c>
      <c r="D155" s="31" t="s">
        <v>119</v>
      </c>
      <c r="E155" s="30">
        <f>H129</f>
        <v>350</v>
      </c>
    </row>
    <row r="156" spans="1:5" ht="15.5" x14ac:dyDescent="0.35">
      <c r="A156" s="31">
        <v>152</v>
      </c>
      <c r="B156" s="31" t="s">
        <v>437</v>
      </c>
      <c r="C156" s="30">
        <v>204880</v>
      </c>
      <c r="D156" s="31" t="s">
        <v>90</v>
      </c>
      <c r="E156" s="30">
        <f>I132</f>
        <v>1350</v>
      </c>
    </row>
    <row r="157" spans="1:5" ht="15.5" x14ac:dyDescent="0.35">
      <c r="A157" s="31">
        <v>153</v>
      </c>
      <c r="B157" s="31" t="s">
        <v>438</v>
      </c>
      <c r="C157" s="30">
        <v>32503</v>
      </c>
      <c r="D157" s="31" t="s">
        <v>90</v>
      </c>
      <c r="E157" s="30">
        <f>I130</f>
        <v>950</v>
      </c>
    </row>
    <row r="158" spans="1:5" ht="15.5" x14ac:dyDescent="0.35">
      <c r="A158" s="31"/>
      <c r="B158" s="78"/>
      <c r="C158" s="78"/>
      <c r="D158" s="78"/>
      <c r="E158" s="31"/>
    </row>
    <row r="159" spans="1:5" ht="16" thickBot="1" x14ac:dyDescent="0.4">
      <c r="A159" s="31"/>
      <c r="B159" s="134" t="s">
        <v>256</v>
      </c>
      <c r="C159" s="111">
        <f>SUM(C5:C157)</f>
        <v>8888092</v>
      </c>
      <c r="D159" s="134"/>
      <c r="E159" s="133">
        <f>SUM(E5:E157)</f>
        <v>1628700</v>
      </c>
    </row>
    <row r="160" spans="1:5" ht="16" thickTop="1" x14ac:dyDescent="0.35">
      <c r="A160" s="1"/>
    </row>
    <row r="161" spans="1:1" ht="15.5" x14ac:dyDescent="0.35">
      <c r="A161" s="1"/>
    </row>
    <row r="162" spans="1:1" ht="15.75" customHeight="1" x14ac:dyDescent="0.35">
      <c r="A162" s="1"/>
    </row>
    <row r="163" spans="1:1" ht="15.75" customHeight="1" x14ac:dyDescent="0.35">
      <c r="A163" s="1"/>
    </row>
    <row r="164" spans="1:1" ht="15.75" customHeight="1" x14ac:dyDescent="0.35">
      <c r="A164" s="1"/>
    </row>
    <row r="165" spans="1:1" ht="15.75" customHeight="1" x14ac:dyDescent="0.35">
      <c r="A165" s="1"/>
    </row>
    <row r="166" spans="1:1" ht="15.75" customHeight="1" x14ac:dyDescent="0.35">
      <c r="A166" s="1"/>
    </row>
    <row r="167" spans="1:1" ht="15.75" customHeight="1" x14ac:dyDescent="0.35">
      <c r="A167" s="1"/>
    </row>
    <row r="168" spans="1:1" ht="15.75" customHeight="1" x14ac:dyDescent="0.35">
      <c r="A168" s="1"/>
    </row>
    <row r="169" spans="1:1" ht="15.75" customHeight="1" x14ac:dyDescent="0.35">
      <c r="A169" s="1"/>
    </row>
    <row r="170" spans="1:1" ht="15.75" customHeight="1" x14ac:dyDescent="0.35">
      <c r="A170" s="1"/>
    </row>
    <row r="171" spans="1:1" ht="15.75" customHeight="1" x14ac:dyDescent="0.35">
      <c r="A171" s="1"/>
    </row>
    <row r="172" spans="1:1" ht="15.75" customHeight="1" x14ac:dyDescent="0.35">
      <c r="A172" s="1"/>
    </row>
    <row r="173" spans="1:1" ht="15.75" customHeight="1" x14ac:dyDescent="0.35">
      <c r="A173" s="1"/>
    </row>
    <row r="174" spans="1:1" ht="15.75" customHeight="1" x14ac:dyDescent="0.35">
      <c r="A174" s="1"/>
    </row>
    <row r="175" spans="1:1" ht="15.75" customHeight="1" x14ac:dyDescent="0.35">
      <c r="A175" s="1"/>
    </row>
    <row r="176" spans="1:1" ht="15.75" customHeight="1" x14ac:dyDescent="0.35">
      <c r="A176" s="1"/>
    </row>
    <row r="177" spans="1:1" ht="15.75" customHeight="1" x14ac:dyDescent="0.35">
      <c r="A177" s="1"/>
    </row>
    <row r="178" spans="1:1" ht="15.75" customHeight="1" x14ac:dyDescent="0.35">
      <c r="A178" s="1"/>
    </row>
    <row r="179" spans="1:1" ht="15.75" customHeight="1" x14ac:dyDescent="0.35">
      <c r="A179" s="1"/>
    </row>
  </sheetData>
  <autoFilter ref="A4:E157" xr:uid="{FEE3DF12-74F5-C746-951E-63134C799E67}"/>
  <sortState xmlns:xlrd2="http://schemas.microsoft.com/office/spreadsheetml/2017/richdata2" ref="B5:D157">
    <sortCondition ref="B5:B157"/>
  </sortState>
  <pageMargins left="0.7" right="0.7" top="0.75" bottom="0.75" header="0.3" footer="0.3"/>
  <pageSetup paperSize="9" orientation="portrait" horizontalDpi="0" verticalDpi="0"/>
  <ignoredErrors>
    <ignoredError sqref="E71 E43 E11"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A720-5C0B-47CB-932A-6CA58427D3E1}">
  <dimension ref="A1:B157"/>
  <sheetViews>
    <sheetView workbookViewId="0">
      <selection activeCell="B1" sqref="B1:B153"/>
    </sheetView>
  </sheetViews>
  <sheetFormatPr defaultColWidth="8.83203125" defaultRowHeight="15.5" x14ac:dyDescent="0.35"/>
  <cols>
    <col min="1" max="1" width="35.83203125" customWidth="1"/>
    <col min="2" max="2" width="27.5" customWidth="1"/>
  </cols>
  <sheetData>
    <row r="1" spans="1:2" x14ac:dyDescent="0.35">
      <c r="A1" s="67" t="s">
        <v>286</v>
      </c>
      <c r="B1" s="94">
        <v>550</v>
      </c>
    </row>
    <row r="2" spans="1:2" x14ac:dyDescent="0.35">
      <c r="A2" s="68" t="s">
        <v>287</v>
      </c>
      <c r="B2" s="95">
        <v>950</v>
      </c>
    </row>
    <row r="3" spans="1:2" x14ac:dyDescent="0.35">
      <c r="A3" s="68" t="s">
        <v>288</v>
      </c>
      <c r="B3" s="117">
        <v>1000</v>
      </c>
    </row>
    <row r="4" spans="1:2" x14ac:dyDescent="0.35">
      <c r="A4" s="68" t="s">
        <v>289</v>
      </c>
      <c r="B4" s="117">
        <v>850</v>
      </c>
    </row>
    <row r="5" spans="1:2" x14ac:dyDescent="0.35">
      <c r="A5" s="68" t="s">
        <v>290</v>
      </c>
      <c r="B5" s="117">
        <v>550</v>
      </c>
    </row>
    <row r="6" spans="1:2" x14ac:dyDescent="0.35">
      <c r="A6" s="68" t="s">
        <v>291</v>
      </c>
      <c r="B6" s="117">
        <v>1000</v>
      </c>
    </row>
    <row r="7" spans="1:2" x14ac:dyDescent="0.35">
      <c r="A7" s="68" t="s">
        <v>292</v>
      </c>
      <c r="B7" s="117">
        <v>10000</v>
      </c>
    </row>
    <row r="8" spans="1:2" x14ac:dyDescent="0.35">
      <c r="A8" s="68" t="s">
        <v>293</v>
      </c>
      <c r="B8" s="117">
        <v>10000</v>
      </c>
    </row>
    <row r="9" spans="1:2" x14ac:dyDescent="0.35">
      <c r="A9" s="68" t="s">
        <v>294</v>
      </c>
      <c r="B9" s="117">
        <v>550</v>
      </c>
    </row>
    <row r="10" spans="1:2" x14ac:dyDescent="0.35">
      <c r="A10" s="68" t="s">
        <v>295</v>
      </c>
      <c r="B10" s="117">
        <v>1000</v>
      </c>
    </row>
    <row r="11" spans="1:2" x14ac:dyDescent="0.35">
      <c r="A11" s="68" t="s">
        <v>296</v>
      </c>
      <c r="B11" s="117">
        <v>10000</v>
      </c>
    </row>
    <row r="12" spans="1:2" x14ac:dyDescent="0.35">
      <c r="A12" s="68" t="s">
        <v>297</v>
      </c>
      <c r="B12" s="117">
        <v>1150</v>
      </c>
    </row>
    <row r="13" spans="1:2" x14ac:dyDescent="0.35">
      <c r="A13" s="68" t="s">
        <v>298</v>
      </c>
      <c r="B13" s="117">
        <v>5000</v>
      </c>
    </row>
    <row r="14" spans="1:2" x14ac:dyDescent="0.35">
      <c r="A14" s="68" t="s">
        <v>299</v>
      </c>
      <c r="B14" s="117">
        <v>550</v>
      </c>
    </row>
    <row r="15" spans="1:2" x14ac:dyDescent="0.35">
      <c r="A15" s="68" t="s">
        <v>300</v>
      </c>
      <c r="B15" s="117">
        <v>30000</v>
      </c>
    </row>
    <row r="16" spans="1:2" x14ac:dyDescent="0.35">
      <c r="A16" s="68" t="s">
        <v>301</v>
      </c>
      <c r="B16" s="117">
        <v>550</v>
      </c>
    </row>
    <row r="17" spans="1:2" x14ac:dyDescent="0.35">
      <c r="A17" s="68" t="s">
        <v>302</v>
      </c>
      <c r="B17" s="117">
        <v>550</v>
      </c>
    </row>
    <row r="18" spans="1:2" x14ac:dyDescent="0.35">
      <c r="A18" s="68" t="s">
        <v>303</v>
      </c>
      <c r="B18" s="117">
        <v>350</v>
      </c>
    </row>
    <row r="19" spans="1:2" x14ac:dyDescent="0.35">
      <c r="A19" s="68" t="s">
        <v>304</v>
      </c>
      <c r="B19" s="117">
        <v>1150</v>
      </c>
    </row>
    <row r="20" spans="1:2" x14ac:dyDescent="0.35">
      <c r="A20" s="68" t="s">
        <v>305</v>
      </c>
      <c r="B20" s="117">
        <v>850</v>
      </c>
    </row>
    <row r="21" spans="1:2" x14ac:dyDescent="0.35">
      <c r="A21" s="68" t="s">
        <v>306</v>
      </c>
      <c r="B21" s="117">
        <v>1000</v>
      </c>
    </row>
    <row r="22" spans="1:2" x14ac:dyDescent="0.35">
      <c r="A22" s="68" t="s">
        <v>307</v>
      </c>
      <c r="B22" s="117">
        <v>250</v>
      </c>
    </row>
    <row r="23" spans="1:2" x14ac:dyDescent="0.35">
      <c r="A23" s="68" t="s">
        <v>308</v>
      </c>
      <c r="B23" s="117">
        <v>350</v>
      </c>
    </row>
    <row r="24" spans="1:2" x14ac:dyDescent="0.35">
      <c r="A24" s="68" t="s">
        <v>309</v>
      </c>
      <c r="B24" s="117">
        <v>550</v>
      </c>
    </row>
    <row r="25" spans="1:2" x14ac:dyDescent="0.35">
      <c r="A25" s="68" t="s">
        <v>310</v>
      </c>
      <c r="B25" s="117">
        <v>750</v>
      </c>
    </row>
    <row r="26" spans="1:2" x14ac:dyDescent="0.35">
      <c r="A26" s="68" t="s">
        <v>311</v>
      </c>
      <c r="B26" s="117">
        <v>30000</v>
      </c>
    </row>
    <row r="27" spans="1:2" x14ac:dyDescent="0.35">
      <c r="A27" s="68" t="s">
        <v>312</v>
      </c>
      <c r="B27" s="117">
        <v>350</v>
      </c>
    </row>
    <row r="28" spans="1:2" x14ac:dyDescent="0.35">
      <c r="A28" s="68" t="s">
        <v>313</v>
      </c>
      <c r="B28" s="117">
        <v>350</v>
      </c>
    </row>
    <row r="29" spans="1:2" x14ac:dyDescent="0.35">
      <c r="A29" s="68" t="s">
        <v>314</v>
      </c>
      <c r="B29" s="117">
        <v>20000</v>
      </c>
    </row>
    <row r="30" spans="1:2" x14ac:dyDescent="0.35">
      <c r="A30" s="68" t="s">
        <v>315</v>
      </c>
      <c r="B30" s="117">
        <v>550</v>
      </c>
    </row>
    <row r="31" spans="1:2" x14ac:dyDescent="0.35">
      <c r="A31" s="68" t="s">
        <v>316</v>
      </c>
      <c r="B31" s="117">
        <v>550</v>
      </c>
    </row>
    <row r="32" spans="1:2" x14ac:dyDescent="0.35">
      <c r="A32" s="68" t="s">
        <v>317</v>
      </c>
      <c r="B32" s="117">
        <v>750</v>
      </c>
    </row>
    <row r="33" spans="1:2" x14ac:dyDescent="0.35">
      <c r="A33" s="68" t="s">
        <v>318</v>
      </c>
      <c r="B33" s="117">
        <v>1000</v>
      </c>
    </row>
    <row r="34" spans="1:2" x14ac:dyDescent="0.35">
      <c r="A34" s="68" t="s">
        <v>319</v>
      </c>
      <c r="B34" s="117">
        <v>1150</v>
      </c>
    </row>
    <row r="35" spans="1:2" x14ac:dyDescent="0.35">
      <c r="A35" s="68" t="s">
        <v>320</v>
      </c>
      <c r="B35" s="117">
        <v>750</v>
      </c>
    </row>
    <row r="36" spans="1:2" x14ac:dyDescent="0.35">
      <c r="A36" s="68" t="s">
        <v>321</v>
      </c>
      <c r="B36" s="117">
        <v>5000</v>
      </c>
    </row>
    <row r="37" spans="1:2" x14ac:dyDescent="0.35">
      <c r="A37" s="68" t="s">
        <v>322</v>
      </c>
      <c r="B37" s="117">
        <v>1000</v>
      </c>
    </row>
    <row r="38" spans="1:2" x14ac:dyDescent="0.35">
      <c r="A38" s="68" t="s">
        <v>323</v>
      </c>
      <c r="B38" s="117">
        <v>1000</v>
      </c>
    </row>
    <row r="39" spans="1:2" x14ac:dyDescent="0.35">
      <c r="A39" s="68" t="s">
        <v>324</v>
      </c>
      <c r="B39" s="117">
        <v>20000</v>
      </c>
    </row>
    <row r="40" spans="1:2" x14ac:dyDescent="0.35">
      <c r="A40" s="68" t="s">
        <v>325</v>
      </c>
      <c r="B40" s="117">
        <v>10000</v>
      </c>
    </row>
    <row r="41" spans="1:2" x14ac:dyDescent="0.35">
      <c r="A41" s="68" t="s">
        <v>326</v>
      </c>
      <c r="B41" s="117">
        <v>550</v>
      </c>
    </row>
    <row r="42" spans="1:2" x14ac:dyDescent="0.35">
      <c r="A42" s="68" t="s">
        <v>327</v>
      </c>
      <c r="B42" s="117">
        <v>550</v>
      </c>
    </row>
    <row r="43" spans="1:2" x14ac:dyDescent="0.35">
      <c r="A43" s="68" t="s">
        <v>328</v>
      </c>
      <c r="B43" s="117">
        <v>550</v>
      </c>
    </row>
    <row r="44" spans="1:2" x14ac:dyDescent="0.35">
      <c r="A44" s="68" t="s">
        <v>329</v>
      </c>
      <c r="B44" s="117">
        <v>750</v>
      </c>
    </row>
    <row r="45" spans="1:2" x14ac:dyDescent="0.35">
      <c r="A45" s="68" t="s">
        <v>330</v>
      </c>
      <c r="B45" s="117">
        <v>550</v>
      </c>
    </row>
    <row r="46" spans="1:2" x14ac:dyDescent="0.35">
      <c r="A46" s="68" t="s">
        <v>331</v>
      </c>
      <c r="B46" s="117">
        <v>1000</v>
      </c>
    </row>
    <row r="47" spans="1:2" x14ac:dyDescent="0.35">
      <c r="A47" s="68" t="s">
        <v>332</v>
      </c>
      <c r="B47" s="95">
        <v>850</v>
      </c>
    </row>
    <row r="48" spans="1:2" x14ac:dyDescent="0.35">
      <c r="A48" s="68" t="s">
        <v>333</v>
      </c>
      <c r="B48" s="95">
        <v>550</v>
      </c>
    </row>
    <row r="49" spans="1:2" x14ac:dyDescent="0.35">
      <c r="A49" s="68" t="s">
        <v>334</v>
      </c>
      <c r="B49" s="117">
        <v>20000</v>
      </c>
    </row>
    <row r="50" spans="1:2" x14ac:dyDescent="0.35">
      <c r="A50" s="68" t="s">
        <v>335</v>
      </c>
      <c r="B50" s="117">
        <v>50000</v>
      </c>
    </row>
    <row r="51" spans="1:2" x14ac:dyDescent="0.35">
      <c r="A51" s="68" t="s">
        <v>336</v>
      </c>
      <c r="B51" s="117">
        <v>350</v>
      </c>
    </row>
    <row r="52" spans="1:2" x14ac:dyDescent="0.35">
      <c r="A52" s="68" t="s">
        <v>337</v>
      </c>
      <c r="B52" s="117">
        <v>550</v>
      </c>
    </row>
    <row r="53" spans="1:2" x14ac:dyDescent="0.35">
      <c r="A53" s="68" t="s">
        <v>338</v>
      </c>
      <c r="B53" s="117">
        <v>20000</v>
      </c>
    </row>
    <row r="54" spans="1:2" x14ac:dyDescent="0.35">
      <c r="A54" s="68" t="s">
        <v>339</v>
      </c>
      <c r="B54" s="117">
        <v>1350</v>
      </c>
    </row>
    <row r="55" spans="1:2" x14ac:dyDescent="0.35">
      <c r="A55" s="68" t="s">
        <v>340</v>
      </c>
      <c r="B55" s="117">
        <v>5000</v>
      </c>
    </row>
    <row r="56" spans="1:2" x14ac:dyDescent="0.35">
      <c r="A56" s="68" t="s">
        <v>341</v>
      </c>
      <c r="B56" s="117">
        <v>550</v>
      </c>
    </row>
    <row r="57" spans="1:2" x14ac:dyDescent="0.35">
      <c r="A57" s="68" t="s">
        <v>342</v>
      </c>
      <c r="B57" s="117">
        <v>550</v>
      </c>
    </row>
    <row r="58" spans="1:2" x14ac:dyDescent="0.35">
      <c r="A58" s="68" t="s">
        <v>343</v>
      </c>
      <c r="B58" s="117">
        <v>350</v>
      </c>
    </row>
    <row r="59" spans="1:2" x14ac:dyDescent="0.35">
      <c r="A59" s="68" t="s">
        <v>344</v>
      </c>
      <c r="B59" s="117">
        <v>5000</v>
      </c>
    </row>
    <row r="60" spans="1:2" x14ac:dyDescent="0.35">
      <c r="A60" s="68" t="s">
        <v>345</v>
      </c>
      <c r="B60" s="117">
        <v>350</v>
      </c>
    </row>
    <row r="61" spans="1:2" x14ac:dyDescent="0.35">
      <c r="A61" s="68" t="s">
        <v>346</v>
      </c>
      <c r="B61" s="117">
        <v>350</v>
      </c>
    </row>
    <row r="62" spans="1:2" x14ac:dyDescent="0.35">
      <c r="A62" s="68" t="s">
        <v>347</v>
      </c>
      <c r="B62" s="117">
        <v>20000</v>
      </c>
    </row>
    <row r="63" spans="1:2" x14ac:dyDescent="0.35">
      <c r="A63" s="68" t="s">
        <v>348</v>
      </c>
      <c r="B63" s="117">
        <v>1000</v>
      </c>
    </row>
    <row r="64" spans="1:2" x14ac:dyDescent="0.35">
      <c r="A64" s="68" t="s">
        <v>349</v>
      </c>
      <c r="B64" s="117">
        <v>5000</v>
      </c>
    </row>
    <row r="65" spans="1:2" x14ac:dyDescent="0.35">
      <c r="A65" s="68" t="s">
        <v>350</v>
      </c>
      <c r="B65" s="117">
        <v>15250</v>
      </c>
    </row>
    <row r="66" spans="1:2" x14ac:dyDescent="0.35">
      <c r="A66" s="68" t="s">
        <v>351</v>
      </c>
      <c r="B66" s="117">
        <v>10000</v>
      </c>
    </row>
    <row r="67" spans="1:2" x14ac:dyDescent="0.35">
      <c r="A67" s="68" t="s">
        <v>352</v>
      </c>
      <c r="B67" s="117">
        <v>30000</v>
      </c>
    </row>
    <row r="68" spans="1:2" x14ac:dyDescent="0.35">
      <c r="A68" s="68" t="s">
        <v>353</v>
      </c>
      <c r="B68" s="117">
        <v>30000</v>
      </c>
    </row>
    <row r="69" spans="1:2" x14ac:dyDescent="0.35">
      <c r="A69" s="68" t="s">
        <v>354</v>
      </c>
      <c r="B69" s="117">
        <v>850</v>
      </c>
    </row>
    <row r="70" spans="1:2" x14ac:dyDescent="0.35">
      <c r="A70" s="68" t="s">
        <v>355</v>
      </c>
      <c r="B70" s="117">
        <v>20000</v>
      </c>
    </row>
    <row r="71" spans="1:2" x14ac:dyDescent="0.35">
      <c r="A71" s="68" t="s">
        <v>356</v>
      </c>
      <c r="B71" s="117">
        <v>1150</v>
      </c>
    </row>
    <row r="72" spans="1:2" x14ac:dyDescent="0.35">
      <c r="A72" s="68" t="s">
        <v>357</v>
      </c>
      <c r="B72" s="117">
        <v>1550</v>
      </c>
    </row>
    <row r="73" spans="1:2" x14ac:dyDescent="0.35">
      <c r="A73" s="68" t="s">
        <v>358</v>
      </c>
      <c r="B73" s="117">
        <v>350</v>
      </c>
    </row>
    <row r="74" spans="1:2" x14ac:dyDescent="0.35">
      <c r="A74" s="68" t="s">
        <v>359</v>
      </c>
      <c r="B74" s="117">
        <v>10000</v>
      </c>
    </row>
    <row r="75" spans="1:2" x14ac:dyDescent="0.35">
      <c r="A75" s="68" t="s">
        <v>360</v>
      </c>
      <c r="B75" s="117">
        <v>10000</v>
      </c>
    </row>
    <row r="76" spans="1:2" x14ac:dyDescent="0.35">
      <c r="A76" s="68" t="s">
        <v>361</v>
      </c>
      <c r="B76" s="117">
        <v>1000</v>
      </c>
    </row>
    <row r="77" spans="1:2" x14ac:dyDescent="0.35">
      <c r="A77" s="68" t="s">
        <v>362</v>
      </c>
      <c r="B77" s="117">
        <v>1150</v>
      </c>
    </row>
    <row r="78" spans="1:2" x14ac:dyDescent="0.35">
      <c r="A78" s="68" t="s">
        <v>363</v>
      </c>
      <c r="B78" s="117">
        <v>750</v>
      </c>
    </row>
    <row r="79" spans="1:2" x14ac:dyDescent="0.35">
      <c r="A79" s="68" t="s">
        <v>364</v>
      </c>
      <c r="B79" s="117">
        <v>350</v>
      </c>
    </row>
    <row r="80" spans="1:2" x14ac:dyDescent="0.35">
      <c r="A80" s="68" t="s">
        <v>365</v>
      </c>
      <c r="B80" s="117">
        <v>1150</v>
      </c>
    </row>
    <row r="81" spans="1:2" x14ac:dyDescent="0.35">
      <c r="A81" s="68" t="s">
        <v>366</v>
      </c>
      <c r="B81" s="117">
        <v>1000</v>
      </c>
    </row>
    <row r="82" spans="1:2" x14ac:dyDescent="0.35">
      <c r="A82" s="68" t="s">
        <v>367</v>
      </c>
      <c r="B82" s="117">
        <v>5000</v>
      </c>
    </row>
    <row r="83" spans="1:2" x14ac:dyDescent="0.35">
      <c r="A83" s="68" t="s">
        <v>368</v>
      </c>
      <c r="B83" s="117">
        <v>650</v>
      </c>
    </row>
    <row r="84" spans="1:2" x14ac:dyDescent="0.35">
      <c r="A84" s="68" t="s">
        <v>369</v>
      </c>
      <c r="B84" s="117">
        <v>850</v>
      </c>
    </row>
    <row r="85" spans="1:2" x14ac:dyDescent="0.35">
      <c r="A85" s="68" t="s">
        <v>370</v>
      </c>
      <c r="B85" s="117">
        <v>2350</v>
      </c>
    </row>
    <row r="86" spans="1:2" x14ac:dyDescent="0.35">
      <c r="A86" s="68" t="s">
        <v>371</v>
      </c>
      <c r="B86" s="117">
        <v>1150</v>
      </c>
    </row>
    <row r="87" spans="1:2" x14ac:dyDescent="0.35">
      <c r="A87" s="68" t="s">
        <v>372</v>
      </c>
      <c r="B87" s="117">
        <v>5000</v>
      </c>
    </row>
    <row r="88" spans="1:2" x14ac:dyDescent="0.35">
      <c r="A88" s="68" t="s">
        <v>373</v>
      </c>
      <c r="B88" s="117">
        <v>550</v>
      </c>
    </row>
    <row r="89" spans="1:2" x14ac:dyDescent="0.35">
      <c r="A89" s="68" t="s">
        <v>374</v>
      </c>
      <c r="B89" s="117">
        <v>850</v>
      </c>
    </row>
    <row r="90" spans="1:2" x14ac:dyDescent="0.35">
      <c r="A90" s="68" t="s">
        <v>375</v>
      </c>
      <c r="B90" s="117">
        <v>850</v>
      </c>
    </row>
    <row r="91" spans="1:2" x14ac:dyDescent="0.35">
      <c r="A91" s="68" t="s">
        <v>376</v>
      </c>
      <c r="B91" s="117">
        <v>1000</v>
      </c>
    </row>
    <row r="92" spans="1:2" x14ac:dyDescent="0.35">
      <c r="A92" s="68" t="s">
        <v>377</v>
      </c>
      <c r="B92" s="117">
        <v>550</v>
      </c>
    </row>
    <row r="93" spans="1:2" x14ac:dyDescent="0.35">
      <c r="A93" s="68" t="s">
        <v>378</v>
      </c>
      <c r="B93" s="117">
        <v>550</v>
      </c>
    </row>
    <row r="94" spans="1:2" x14ac:dyDescent="0.35">
      <c r="A94" s="68" t="s">
        <v>379</v>
      </c>
      <c r="B94" s="117">
        <v>150</v>
      </c>
    </row>
    <row r="95" spans="1:2" x14ac:dyDescent="0.35">
      <c r="A95" s="68" t="s">
        <v>380</v>
      </c>
      <c r="B95" s="117">
        <v>950</v>
      </c>
    </row>
    <row r="96" spans="1:2" x14ac:dyDescent="0.35">
      <c r="A96" s="68" t="s">
        <v>381</v>
      </c>
      <c r="B96" s="117">
        <v>550</v>
      </c>
    </row>
    <row r="97" spans="1:2" x14ac:dyDescent="0.35">
      <c r="A97" s="68" t="s">
        <v>382</v>
      </c>
      <c r="B97" s="95">
        <v>950</v>
      </c>
    </row>
    <row r="98" spans="1:2" x14ac:dyDescent="0.35">
      <c r="A98" s="68" t="s">
        <v>383</v>
      </c>
      <c r="B98" s="117">
        <v>30000</v>
      </c>
    </row>
    <row r="99" spans="1:2" x14ac:dyDescent="0.35">
      <c r="A99" s="68" t="s">
        <v>384</v>
      </c>
      <c r="B99" s="117">
        <v>10000</v>
      </c>
    </row>
    <row r="100" spans="1:2" x14ac:dyDescent="0.35">
      <c r="A100" s="68" t="s">
        <v>385</v>
      </c>
      <c r="B100" s="117">
        <v>350</v>
      </c>
    </row>
    <row r="101" spans="1:2" x14ac:dyDescent="0.35">
      <c r="A101" s="68" t="s">
        <v>386</v>
      </c>
      <c r="B101" s="117">
        <v>150</v>
      </c>
    </row>
    <row r="102" spans="1:2" x14ac:dyDescent="0.35">
      <c r="A102" s="68" t="s">
        <v>387</v>
      </c>
      <c r="B102" s="117">
        <v>1350</v>
      </c>
    </row>
    <row r="103" spans="1:2" x14ac:dyDescent="0.35">
      <c r="A103" s="68" t="s">
        <v>388</v>
      </c>
      <c r="B103" s="117">
        <v>10000</v>
      </c>
    </row>
    <row r="104" spans="1:2" x14ac:dyDescent="0.35">
      <c r="A104" s="68" t="s">
        <v>389</v>
      </c>
      <c r="B104" s="117">
        <v>20000</v>
      </c>
    </row>
    <row r="105" spans="1:2" x14ac:dyDescent="0.35">
      <c r="A105" s="68" t="s">
        <v>390</v>
      </c>
      <c r="B105" s="117">
        <v>1350</v>
      </c>
    </row>
    <row r="106" spans="1:2" x14ac:dyDescent="0.35">
      <c r="A106" s="68" t="s">
        <v>391</v>
      </c>
      <c r="B106" s="117">
        <v>1150</v>
      </c>
    </row>
    <row r="107" spans="1:2" x14ac:dyDescent="0.35">
      <c r="A107" s="68" t="s">
        <v>392</v>
      </c>
      <c r="B107" s="117">
        <v>5000</v>
      </c>
    </row>
    <row r="108" spans="1:2" x14ac:dyDescent="0.35">
      <c r="A108" s="68" t="s">
        <v>393</v>
      </c>
      <c r="B108" s="117">
        <v>550</v>
      </c>
    </row>
    <row r="109" spans="1:2" x14ac:dyDescent="0.35">
      <c r="A109" s="68" t="s">
        <v>394</v>
      </c>
      <c r="B109" s="117">
        <v>550</v>
      </c>
    </row>
    <row r="110" spans="1:2" x14ac:dyDescent="0.35">
      <c r="A110" s="68" t="s">
        <v>395</v>
      </c>
      <c r="B110" s="117">
        <v>550</v>
      </c>
    </row>
    <row r="111" spans="1:2" x14ac:dyDescent="0.35">
      <c r="A111" s="68" t="s">
        <v>396</v>
      </c>
      <c r="B111" s="117">
        <v>1550</v>
      </c>
    </row>
    <row r="112" spans="1:2" x14ac:dyDescent="0.35">
      <c r="A112" s="68" t="s">
        <v>397</v>
      </c>
      <c r="B112" s="117">
        <v>30000</v>
      </c>
    </row>
    <row r="113" spans="1:2" x14ac:dyDescent="0.35">
      <c r="A113" s="68" t="s">
        <v>398</v>
      </c>
      <c r="B113" s="117">
        <v>5000</v>
      </c>
    </row>
    <row r="114" spans="1:2" x14ac:dyDescent="0.35">
      <c r="A114" s="68" t="s">
        <v>399</v>
      </c>
      <c r="B114" s="117">
        <v>5000</v>
      </c>
    </row>
    <row r="115" spans="1:2" x14ac:dyDescent="0.35">
      <c r="A115" s="68" t="s">
        <v>400</v>
      </c>
      <c r="B115" s="117">
        <v>1000</v>
      </c>
    </row>
    <row r="116" spans="1:2" x14ac:dyDescent="0.35">
      <c r="A116" s="68" t="s">
        <v>401</v>
      </c>
      <c r="B116" s="117">
        <v>550</v>
      </c>
    </row>
    <row r="117" spans="1:2" x14ac:dyDescent="0.35">
      <c r="A117" s="68" t="s">
        <v>402</v>
      </c>
      <c r="B117" s="117">
        <v>450</v>
      </c>
    </row>
    <row r="118" spans="1:2" x14ac:dyDescent="0.35">
      <c r="A118" s="68" t="s">
        <v>403</v>
      </c>
      <c r="B118" s="117">
        <v>1000</v>
      </c>
    </row>
    <row r="119" spans="1:2" x14ac:dyDescent="0.35">
      <c r="A119" s="68" t="s">
        <v>404</v>
      </c>
      <c r="B119" s="117">
        <v>750</v>
      </c>
    </row>
    <row r="120" spans="1:2" x14ac:dyDescent="0.35">
      <c r="A120" s="68" t="s">
        <v>405</v>
      </c>
      <c r="B120" s="117">
        <v>150</v>
      </c>
    </row>
    <row r="121" spans="1:2" x14ac:dyDescent="0.35">
      <c r="A121" s="68" t="s">
        <v>406</v>
      </c>
      <c r="B121" s="117">
        <v>10000</v>
      </c>
    </row>
    <row r="122" spans="1:2" x14ac:dyDescent="0.35">
      <c r="A122" s="68" t="s">
        <v>407</v>
      </c>
      <c r="B122" s="117">
        <v>5000</v>
      </c>
    </row>
    <row r="123" spans="1:2" x14ac:dyDescent="0.35">
      <c r="A123" s="68" t="s">
        <v>408</v>
      </c>
      <c r="B123" s="117">
        <v>10000</v>
      </c>
    </row>
    <row r="124" spans="1:2" x14ac:dyDescent="0.35">
      <c r="A124" s="68" t="s">
        <v>409</v>
      </c>
      <c r="B124" s="117">
        <v>550</v>
      </c>
    </row>
    <row r="125" spans="1:2" x14ac:dyDescent="0.35">
      <c r="A125" s="68" t="s">
        <v>410</v>
      </c>
      <c r="B125" s="117">
        <v>1450</v>
      </c>
    </row>
    <row r="126" spans="1:2" x14ac:dyDescent="0.35">
      <c r="A126" s="68" t="s">
        <v>411</v>
      </c>
      <c r="B126" s="117">
        <v>450</v>
      </c>
    </row>
    <row r="127" spans="1:2" x14ac:dyDescent="0.35">
      <c r="A127" s="68" t="s">
        <v>412</v>
      </c>
      <c r="B127" s="117">
        <v>10000</v>
      </c>
    </row>
    <row r="128" spans="1:2" x14ac:dyDescent="0.35">
      <c r="A128" s="68" t="s">
        <v>413</v>
      </c>
      <c r="B128" s="117">
        <v>1150</v>
      </c>
    </row>
    <row r="129" spans="1:2" x14ac:dyDescent="0.35">
      <c r="A129" s="68" t="s">
        <v>414</v>
      </c>
      <c r="B129" s="117">
        <v>1000</v>
      </c>
    </row>
    <row r="130" spans="1:2" x14ac:dyDescent="0.35">
      <c r="A130" s="68" t="s">
        <v>415</v>
      </c>
      <c r="B130" s="117">
        <v>550</v>
      </c>
    </row>
    <row r="131" spans="1:2" x14ac:dyDescent="0.35">
      <c r="A131" s="68" t="s">
        <v>416</v>
      </c>
      <c r="B131" s="117">
        <v>850</v>
      </c>
    </row>
    <row r="132" spans="1:2" x14ac:dyDescent="0.35">
      <c r="A132" s="68" t="s">
        <v>417</v>
      </c>
      <c r="B132" s="117">
        <v>350</v>
      </c>
    </row>
    <row r="133" spans="1:2" x14ac:dyDescent="0.35">
      <c r="A133" s="68" t="s">
        <v>418</v>
      </c>
      <c r="B133" s="117">
        <v>550</v>
      </c>
    </row>
    <row r="134" spans="1:2" x14ac:dyDescent="0.35">
      <c r="A134" s="68" t="s">
        <v>419</v>
      </c>
      <c r="B134" s="117">
        <v>20000</v>
      </c>
    </row>
    <row r="135" spans="1:2" x14ac:dyDescent="0.35">
      <c r="A135" s="68" t="s">
        <v>420</v>
      </c>
      <c r="B135" s="117">
        <v>20000</v>
      </c>
    </row>
    <row r="136" spans="1:2" x14ac:dyDescent="0.35">
      <c r="A136" s="68" t="s">
        <v>421</v>
      </c>
      <c r="B136" s="117">
        <v>250</v>
      </c>
    </row>
    <row r="137" spans="1:2" x14ac:dyDescent="0.35">
      <c r="A137" s="68" t="s">
        <v>422</v>
      </c>
      <c r="B137" s="117">
        <v>10000</v>
      </c>
    </row>
    <row r="138" spans="1:2" x14ac:dyDescent="0.35">
      <c r="A138" s="68" t="s">
        <v>423</v>
      </c>
      <c r="B138" s="117">
        <v>1350</v>
      </c>
    </row>
    <row r="139" spans="1:2" x14ac:dyDescent="0.35">
      <c r="A139" s="68" t="s">
        <v>424</v>
      </c>
      <c r="B139" s="117">
        <v>1450</v>
      </c>
    </row>
    <row r="140" spans="1:2" x14ac:dyDescent="0.35">
      <c r="A140" s="68" t="s">
        <v>425</v>
      </c>
      <c r="B140" s="117">
        <v>250</v>
      </c>
    </row>
    <row r="141" spans="1:2" x14ac:dyDescent="0.35">
      <c r="A141" s="68" t="s">
        <v>426</v>
      </c>
      <c r="B141" s="117">
        <v>850</v>
      </c>
    </row>
    <row r="142" spans="1:2" x14ac:dyDescent="0.35">
      <c r="A142" s="68" t="s">
        <v>427</v>
      </c>
      <c r="B142" s="117">
        <v>5000</v>
      </c>
    </row>
    <row r="143" spans="1:2" x14ac:dyDescent="0.35">
      <c r="A143" s="68" t="s">
        <v>428</v>
      </c>
      <c r="B143" s="117">
        <v>950</v>
      </c>
    </row>
    <row r="144" spans="1:2" x14ac:dyDescent="0.35">
      <c r="A144" s="68" t="s">
        <v>429</v>
      </c>
      <c r="B144" s="117">
        <v>1750</v>
      </c>
    </row>
    <row r="145" spans="1:2" x14ac:dyDescent="0.35">
      <c r="A145" s="68" t="s">
        <v>430</v>
      </c>
      <c r="B145" s="117">
        <v>750</v>
      </c>
    </row>
    <row r="146" spans="1:2" x14ac:dyDescent="0.35">
      <c r="A146" s="68" t="s">
        <v>431</v>
      </c>
      <c r="B146" s="117">
        <v>550</v>
      </c>
    </row>
    <row r="147" spans="1:2" x14ac:dyDescent="0.35">
      <c r="A147" s="68" t="s">
        <v>432</v>
      </c>
      <c r="B147" s="117">
        <v>5000</v>
      </c>
    </row>
    <row r="148" spans="1:2" x14ac:dyDescent="0.35">
      <c r="A148" s="68" t="s">
        <v>433</v>
      </c>
      <c r="B148" s="117">
        <v>100000</v>
      </c>
    </row>
    <row r="149" spans="1:2" x14ac:dyDescent="0.35">
      <c r="A149" s="68" t="s">
        <v>434</v>
      </c>
      <c r="B149" s="117">
        <v>825000</v>
      </c>
    </row>
    <row r="150" spans="1:2" x14ac:dyDescent="0.35">
      <c r="A150" s="68" t="s">
        <v>435</v>
      </c>
      <c r="B150" s="117">
        <v>350</v>
      </c>
    </row>
    <row r="151" spans="1:2" x14ac:dyDescent="0.35">
      <c r="A151" s="68" t="s">
        <v>436</v>
      </c>
      <c r="B151" s="117">
        <v>350</v>
      </c>
    </row>
    <row r="152" spans="1:2" x14ac:dyDescent="0.35">
      <c r="A152" s="68" t="s">
        <v>437</v>
      </c>
      <c r="B152" s="117">
        <v>1350</v>
      </c>
    </row>
    <row r="153" spans="1:2" x14ac:dyDescent="0.35">
      <c r="A153" s="68" t="s">
        <v>438</v>
      </c>
      <c r="B153" s="95">
        <v>950</v>
      </c>
    </row>
    <row r="154" spans="1:2" x14ac:dyDescent="0.35">
      <c r="A154" s="45"/>
      <c r="B154" s="46"/>
    </row>
    <row r="155" spans="1:2" ht="16" thickBot="1" x14ac:dyDescent="0.4">
      <c r="A155" s="119" t="s">
        <v>256</v>
      </c>
      <c r="B155" s="120">
        <f>SUM(B1:B153)</f>
        <v>1628700</v>
      </c>
    </row>
    <row r="156" spans="1:2" ht="16" thickTop="1" x14ac:dyDescent="0.35">
      <c r="A156" s="45"/>
      <c r="B156" s="46"/>
    </row>
    <row r="157" spans="1:2" x14ac:dyDescent="0.35">
      <c r="A157" s="47"/>
      <c r="B157" s="48"/>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DC04-04E9-894C-B83F-A8D68F68D810}">
  <dimension ref="A1:AI159"/>
  <sheetViews>
    <sheetView workbookViewId="0">
      <selection activeCell="D9" sqref="D9"/>
    </sheetView>
  </sheetViews>
  <sheetFormatPr defaultColWidth="11" defaultRowHeight="15.75" customHeight="1" x14ac:dyDescent="0.35"/>
  <cols>
    <col min="1" max="1" width="4.5" style="1" customWidth="1"/>
    <col min="2" max="2" width="29.33203125" style="1" bestFit="1" customWidth="1"/>
    <col min="3" max="3" width="15.5" style="1" customWidth="1"/>
    <col min="4" max="4" width="18" style="1" customWidth="1"/>
    <col min="5" max="5" width="10.83203125" style="1"/>
    <col min="6" max="6" width="17" style="1" customWidth="1"/>
    <col min="7" max="7" width="14" style="1" customWidth="1"/>
    <col min="8" max="8" width="14.5" style="1" customWidth="1"/>
    <col min="9" max="9" width="13.33203125" style="1" customWidth="1"/>
    <col min="10" max="10" width="15.83203125" style="1" customWidth="1"/>
    <col min="11" max="11" width="14.33203125" style="1" customWidth="1"/>
    <col min="12" max="35" width="10.83203125" style="1"/>
  </cols>
  <sheetData>
    <row r="1" spans="1:11" ht="15.75" customHeight="1" x14ac:dyDescent="0.35">
      <c r="B1" s="13" t="s">
        <v>0</v>
      </c>
      <c r="C1" s="61" t="s">
        <v>10</v>
      </c>
      <c r="D1" s="61" t="s">
        <v>12</v>
      </c>
      <c r="E1" s="72" t="s">
        <v>284</v>
      </c>
      <c r="F1" s="61" t="s">
        <v>14</v>
      </c>
      <c r="G1" s="72" t="s">
        <v>284</v>
      </c>
      <c r="H1" s="61" t="s">
        <v>16</v>
      </c>
      <c r="I1" s="72" t="s">
        <v>284</v>
      </c>
      <c r="J1" s="61" t="s">
        <v>18</v>
      </c>
      <c r="K1" s="72" t="s">
        <v>284</v>
      </c>
    </row>
    <row r="2" spans="1:11" ht="15.75" customHeight="1" x14ac:dyDescent="0.35">
      <c r="B2" s="42" t="s">
        <v>20</v>
      </c>
      <c r="C2" s="64" t="s">
        <v>30</v>
      </c>
      <c r="D2" s="64" t="s">
        <v>32</v>
      </c>
      <c r="E2" s="72" t="s">
        <v>284</v>
      </c>
      <c r="F2" s="64" t="s">
        <v>34</v>
      </c>
      <c r="G2" s="72" t="s">
        <v>284</v>
      </c>
      <c r="H2" s="64" t="s">
        <v>36</v>
      </c>
      <c r="I2" s="72" t="s">
        <v>284</v>
      </c>
      <c r="J2" s="64" t="s">
        <v>38</v>
      </c>
      <c r="K2" s="72" t="s">
        <v>284</v>
      </c>
    </row>
    <row r="3" spans="1:11" ht="15.75" customHeight="1" thickTop="1" thickBot="1" x14ac:dyDescent="0.4">
      <c r="B3" s="42" t="s">
        <v>40</v>
      </c>
      <c r="C3" s="64" t="s">
        <v>50</v>
      </c>
      <c r="D3" s="64" t="s">
        <v>52</v>
      </c>
      <c r="E3" s="72" t="s">
        <v>284</v>
      </c>
      <c r="F3" s="64" t="s">
        <v>54</v>
      </c>
      <c r="G3" s="72" t="s">
        <v>284</v>
      </c>
      <c r="H3" s="64" t="s">
        <v>56</v>
      </c>
      <c r="I3" s="72" t="s">
        <v>284</v>
      </c>
      <c r="J3" s="64" t="s">
        <v>58</v>
      </c>
      <c r="K3" s="72" t="s">
        <v>284</v>
      </c>
    </row>
    <row r="4" spans="1:11" ht="16.5" thickTop="1" thickBot="1" x14ac:dyDescent="0.4">
      <c r="B4" s="42" t="s">
        <v>60</v>
      </c>
      <c r="C4" s="84" t="s">
        <v>69</v>
      </c>
      <c r="D4" s="84" t="s">
        <v>71</v>
      </c>
      <c r="E4" s="72" t="s">
        <v>285</v>
      </c>
      <c r="F4" s="84" t="s">
        <v>73</v>
      </c>
      <c r="G4" s="72" t="s">
        <v>285</v>
      </c>
      <c r="H4" s="175" t="s">
        <v>75</v>
      </c>
      <c r="I4" s="72" t="s">
        <v>285</v>
      </c>
      <c r="J4" s="84" t="s">
        <v>77</v>
      </c>
      <c r="K4" s="72" t="s">
        <v>285</v>
      </c>
    </row>
    <row r="5" spans="1:11" ht="16" thickTop="1" x14ac:dyDescent="0.35">
      <c r="A5" s="1">
        <v>1</v>
      </c>
      <c r="B5" s="5" t="s">
        <v>286</v>
      </c>
      <c r="C5" s="24">
        <v>85</v>
      </c>
      <c r="D5" s="16">
        <v>710.5</v>
      </c>
      <c r="E5" s="16">
        <f t="shared" ref="E5:E36" si="0">D5-C5</f>
        <v>625.5</v>
      </c>
      <c r="F5" s="16">
        <v>710.5</v>
      </c>
      <c r="G5" s="16">
        <f t="shared" ref="G5:G36" si="1">F5-C5</f>
        <v>625.5</v>
      </c>
      <c r="H5" s="30">
        <v>85</v>
      </c>
      <c r="I5" s="16">
        <f t="shared" ref="I5:I36" si="2">H5-C5</f>
        <v>0</v>
      </c>
      <c r="J5" s="16">
        <v>550</v>
      </c>
      <c r="K5" s="30">
        <f t="shared" ref="K5:K36" si="3">J5-C5</f>
        <v>465</v>
      </c>
    </row>
    <row r="6" spans="1:11" ht="15.5" x14ac:dyDescent="0.35">
      <c r="A6" s="1">
        <v>2</v>
      </c>
      <c r="B6" s="5" t="s">
        <v>287</v>
      </c>
      <c r="C6" s="24">
        <v>1918.66</v>
      </c>
      <c r="D6" s="16">
        <v>503</v>
      </c>
      <c r="E6" s="16">
        <f t="shared" si="0"/>
        <v>-1415.66</v>
      </c>
      <c r="F6" s="16">
        <v>503</v>
      </c>
      <c r="G6" s="16">
        <f t="shared" si="1"/>
        <v>-1415.66</v>
      </c>
      <c r="H6" s="30">
        <v>950</v>
      </c>
      <c r="I6" s="16">
        <f t="shared" si="2"/>
        <v>-968.66000000000008</v>
      </c>
      <c r="J6" s="16">
        <v>950</v>
      </c>
      <c r="K6" s="30">
        <f t="shared" si="3"/>
        <v>-968.66000000000008</v>
      </c>
    </row>
    <row r="7" spans="1:11" ht="15.5" x14ac:dyDescent="0.35">
      <c r="A7" s="1">
        <v>3</v>
      </c>
      <c r="B7" s="5" t="s">
        <v>288</v>
      </c>
      <c r="C7" s="24">
        <v>170</v>
      </c>
      <c r="D7" s="16">
        <v>6823</v>
      </c>
      <c r="E7" s="16">
        <f t="shared" si="0"/>
        <v>6653</v>
      </c>
      <c r="F7" s="16">
        <v>6823</v>
      </c>
      <c r="G7" s="16">
        <f t="shared" si="1"/>
        <v>6653</v>
      </c>
      <c r="H7" s="138">
        <v>170</v>
      </c>
      <c r="I7" s="16">
        <f t="shared" si="2"/>
        <v>0</v>
      </c>
      <c r="J7" s="16">
        <v>1000</v>
      </c>
      <c r="K7" s="30">
        <f t="shared" si="3"/>
        <v>830</v>
      </c>
    </row>
    <row r="8" spans="1:11" ht="15.5" x14ac:dyDescent="0.35">
      <c r="A8" s="1">
        <v>4</v>
      </c>
      <c r="B8" s="5" t="s">
        <v>289</v>
      </c>
      <c r="C8" s="24">
        <v>881.71200000000022</v>
      </c>
      <c r="D8" s="16">
        <v>1421</v>
      </c>
      <c r="E8" s="16">
        <f t="shared" si="0"/>
        <v>539.28799999999978</v>
      </c>
      <c r="F8" s="16">
        <v>1421</v>
      </c>
      <c r="G8" s="16">
        <f t="shared" si="1"/>
        <v>539.28799999999978</v>
      </c>
      <c r="H8" s="30">
        <v>882</v>
      </c>
      <c r="I8" s="16">
        <f t="shared" si="2"/>
        <v>0.28799999999978354</v>
      </c>
      <c r="J8" s="16">
        <v>850</v>
      </c>
      <c r="K8" s="30">
        <f t="shared" si="3"/>
        <v>-31.712000000000216</v>
      </c>
    </row>
    <row r="9" spans="1:11" ht="15.5" x14ac:dyDescent="0.35">
      <c r="A9" s="1">
        <v>5</v>
      </c>
      <c r="B9" s="5" t="s">
        <v>290</v>
      </c>
      <c r="C9" s="24">
        <v>170</v>
      </c>
      <c r="D9" s="16">
        <v>1421</v>
      </c>
      <c r="E9" s="16">
        <f t="shared" si="0"/>
        <v>1251</v>
      </c>
      <c r="F9" s="16">
        <v>1421</v>
      </c>
      <c r="G9" s="16">
        <f t="shared" si="1"/>
        <v>1251</v>
      </c>
      <c r="H9" s="30">
        <v>170</v>
      </c>
      <c r="I9" s="16">
        <f t="shared" si="2"/>
        <v>0</v>
      </c>
      <c r="J9" s="16">
        <v>550</v>
      </c>
      <c r="K9" s="30">
        <f t="shared" si="3"/>
        <v>380</v>
      </c>
    </row>
    <row r="10" spans="1:11" ht="15.5" x14ac:dyDescent="0.35">
      <c r="A10" s="1">
        <v>6</v>
      </c>
      <c r="B10" s="5" t="s">
        <v>291</v>
      </c>
      <c r="C10" s="24">
        <v>170</v>
      </c>
      <c r="D10" s="16">
        <v>6823</v>
      </c>
      <c r="E10" s="16">
        <f t="shared" si="0"/>
        <v>6653</v>
      </c>
      <c r="F10" s="16">
        <v>6823</v>
      </c>
      <c r="G10" s="16">
        <f t="shared" si="1"/>
        <v>6653</v>
      </c>
      <c r="H10" s="138">
        <v>170</v>
      </c>
      <c r="I10" s="16">
        <f t="shared" si="2"/>
        <v>0</v>
      </c>
      <c r="J10" s="16">
        <v>1000</v>
      </c>
      <c r="K10" s="30">
        <f t="shared" si="3"/>
        <v>830</v>
      </c>
    </row>
    <row r="11" spans="1:11" ht="15.5" x14ac:dyDescent="0.35">
      <c r="A11" s="1">
        <v>7</v>
      </c>
      <c r="B11" s="5" t="s">
        <v>292</v>
      </c>
      <c r="C11" s="24">
        <v>9591.92</v>
      </c>
      <c r="D11" s="16">
        <v>16823</v>
      </c>
      <c r="E11" s="16">
        <f t="shared" si="0"/>
        <v>7231.08</v>
      </c>
      <c r="F11" s="16">
        <v>2827.2000000000003</v>
      </c>
      <c r="G11" s="16">
        <f t="shared" si="1"/>
        <v>-6764.7199999999993</v>
      </c>
      <c r="H11" s="138">
        <v>9592</v>
      </c>
      <c r="I11" s="16">
        <f t="shared" si="2"/>
        <v>7.999999999992724E-2</v>
      </c>
      <c r="J11" s="16">
        <v>10000</v>
      </c>
      <c r="K11" s="30">
        <f t="shared" si="3"/>
        <v>408.07999999999993</v>
      </c>
    </row>
    <row r="12" spans="1:11" ht="15.5" x14ac:dyDescent="0.35">
      <c r="A12" s="1">
        <v>8</v>
      </c>
      <c r="B12" s="5" t="s">
        <v>293</v>
      </c>
      <c r="C12" s="24">
        <v>3960.32</v>
      </c>
      <c r="D12" s="16">
        <v>16823</v>
      </c>
      <c r="E12" s="16">
        <f t="shared" si="0"/>
        <v>12862.68</v>
      </c>
      <c r="F12" s="16">
        <v>16823</v>
      </c>
      <c r="G12" s="16">
        <f t="shared" si="1"/>
        <v>12862.68</v>
      </c>
      <c r="H12" s="30">
        <v>3960</v>
      </c>
      <c r="I12" s="16">
        <f t="shared" si="2"/>
        <v>-0.32000000000016371</v>
      </c>
      <c r="J12" s="16">
        <v>10000</v>
      </c>
      <c r="K12" s="30">
        <f t="shared" si="3"/>
        <v>6039.68</v>
      </c>
    </row>
    <row r="13" spans="1:11" ht="15.5" x14ac:dyDescent="0.35">
      <c r="A13" s="1">
        <v>9</v>
      </c>
      <c r="B13" s="5" t="s">
        <v>294</v>
      </c>
      <c r="C13" s="24">
        <v>178.048</v>
      </c>
      <c r="D13" s="16">
        <v>1421</v>
      </c>
      <c r="E13" s="16">
        <f t="shared" si="0"/>
        <v>1242.952</v>
      </c>
      <c r="F13" s="16">
        <v>1421</v>
      </c>
      <c r="G13" s="16">
        <f t="shared" si="1"/>
        <v>1242.952</v>
      </c>
      <c r="H13" s="30">
        <v>178</v>
      </c>
      <c r="I13" s="16">
        <f t="shared" si="2"/>
        <v>-4.8000000000001819E-2</v>
      </c>
      <c r="J13" s="16">
        <v>550</v>
      </c>
      <c r="K13" s="30">
        <f t="shared" si="3"/>
        <v>371.952</v>
      </c>
    </row>
    <row r="14" spans="1:11" ht="15.5" x14ac:dyDescent="0.35">
      <c r="A14" s="1">
        <v>10</v>
      </c>
      <c r="B14" s="5" t="s">
        <v>295</v>
      </c>
      <c r="C14" s="24">
        <v>458.54666666666674</v>
      </c>
      <c r="D14" s="16">
        <v>6823</v>
      </c>
      <c r="E14" s="16">
        <f t="shared" si="0"/>
        <v>6364.4533333333329</v>
      </c>
      <c r="F14" s="16">
        <v>6823</v>
      </c>
      <c r="G14" s="16">
        <f t="shared" si="1"/>
        <v>6364.4533333333329</v>
      </c>
      <c r="H14" s="30">
        <v>459</v>
      </c>
      <c r="I14" s="16">
        <f t="shared" si="2"/>
        <v>0.45333333333326209</v>
      </c>
      <c r="J14" s="16">
        <v>1000</v>
      </c>
      <c r="K14" s="30">
        <f t="shared" si="3"/>
        <v>541.45333333333326</v>
      </c>
    </row>
    <row r="15" spans="1:11" ht="15.5" x14ac:dyDescent="0.35">
      <c r="A15" s="1">
        <v>11</v>
      </c>
      <c r="B15" s="5" t="s">
        <v>296</v>
      </c>
      <c r="C15" s="24">
        <v>1039.6633333333334</v>
      </c>
      <c r="D15" s="16">
        <v>16823</v>
      </c>
      <c r="E15" s="16">
        <f t="shared" si="0"/>
        <v>15783.336666666666</v>
      </c>
      <c r="F15" s="16">
        <v>16823</v>
      </c>
      <c r="G15" s="16">
        <f t="shared" si="1"/>
        <v>15783.336666666666</v>
      </c>
      <c r="H15" s="30">
        <v>1040</v>
      </c>
      <c r="I15" s="16">
        <f t="shared" si="2"/>
        <v>0.33666666666658784</v>
      </c>
      <c r="J15" s="16">
        <v>10000</v>
      </c>
      <c r="K15" s="30">
        <f t="shared" si="3"/>
        <v>8960.3366666666661</v>
      </c>
    </row>
    <row r="16" spans="1:11" ht="15.5" x14ac:dyDescent="0.35">
      <c r="A16" s="1">
        <v>12</v>
      </c>
      <c r="B16" s="5" t="s">
        <v>297</v>
      </c>
      <c r="C16" s="24">
        <v>2178.67</v>
      </c>
      <c r="D16" s="16">
        <v>503</v>
      </c>
      <c r="E16" s="16">
        <f t="shared" si="0"/>
        <v>-1675.67</v>
      </c>
      <c r="F16" s="16">
        <v>503</v>
      </c>
      <c r="G16" s="16">
        <f t="shared" si="1"/>
        <v>-1675.67</v>
      </c>
      <c r="H16" s="30">
        <v>1150</v>
      </c>
      <c r="I16" s="16">
        <f t="shared" si="2"/>
        <v>-1028.67</v>
      </c>
      <c r="J16" s="16">
        <v>1150</v>
      </c>
      <c r="K16" s="30">
        <f t="shared" si="3"/>
        <v>-1028.67</v>
      </c>
    </row>
    <row r="17" spans="1:11" ht="15.5" x14ac:dyDescent="0.35">
      <c r="A17" s="1">
        <v>13</v>
      </c>
      <c r="B17" s="5" t="s">
        <v>298</v>
      </c>
      <c r="C17" s="24">
        <v>474.70800000000003</v>
      </c>
      <c r="D17" s="16">
        <v>11823</v>
      </c>
      <c r="E17" s="16">
        <f t="shared" si="0"/>
        <v>11348.291999999999</v>
      </c>
      <c r="F17" s="16">
        <v>11823</v>
      </c>
      <c r="G17" s="16">
        <f t="shared" si="1"/>
        <v>11348.291999999999</v>
      </c>
      <c r="H17" s="30">
        <v>475</v>
      </c>
      <c r="I17" s="16">
        <f t="shared" si="2"/>
        <v>0.29199999999997317</v>
      </c>
      <c r="J17" s="16">
        <v>5000</v>
      </c>
      <c r="K17" s="30">
        <f t="shared" si="3"/>
        <v>4525.2920000000004</v>
      </c>
    </row>
    <row r="18" spans="1:11" ht="15.5" x14ac:dyDescent="0.35">
      <c r="A18" s="1">
        <v>14</v>
      </c>
      <c r="B18" s="5" t="s">
        <v>299</v>
      </c>
      <c r="C18" s="24">
        <v>170</v>
      </c>
      <c r="D18" s="16">
        <v>1421</v>
      </c>
      <c r="E18" s="16">
        <f t="shared" si="0"/>
        <v>1251</v>
      </c>
      <c r="F18" s="16">
        <v>1421</v>
      </c>
      <c r="G18" s="16">
        <f t="shared" si="1"/>
        <v>1251</v>
      </c>
      <c r="H18" s="30">
        <v>170</v>
      </c>
      <c r="I18" s="16">
        <f t="shared" si="2"/>
        <v>0</v>
      </c>
      <c r="J18" s="16">
        <v>550</v>
      </c>
      <c r="K18" s="30">
        <f t="shared" si="3"/>
        <v>380</v>
      </c>
    </row>
    <row r="19" spans="1:11" ht="15.5" x14ac:dyDescent="0.35">
      <c r="A19" s="1">
        <v>15</v>
      </c>
      <c r="B19" s="5" t="s">
        <v>300</v>
      </c>
      <c r="C19" s="24">
        <v>27532.16</v>
      </c>
      <c r="D19" s="16">
        <v>26823</v>
      </c>
      <c r="E19" s="16">
        <f t="shared" si="0"/>
        <v>-709.15999999999985</v>
      </c>
      <c r="F19" s="16">
        <v>26823</v>
      </c>
      <c r="G19" s="16">
        <f t="shared" si="1"/>
        <v>-709.15999999999985</v>
      </c>
      <c r="H19" s="30">
        <v>27532</v>
      </c>
      <c r="I19" s="16">
        <f t="shared" si="2"/>
        <v>-0.15999999999985448</v>
      </c>
      <c r="J19" s="16">
        <v>30000</v>
      </c>
      <c r="K19" s="30">
        <f t="shared" si="3"/>
        <v>2467.84</v>
      </c>
    </row>
    <row r="20" spans="1:11" ht="15.5" x14ac:dyDescent="0.35">
      <c r="A20" s="1">
        <v>16</v>
      </c>
      <c r="B20" s="5" t="s">
        <v>301</v>
      </c>
      <c r="C20" s="24">
        <v>170</v>
      </c>
      <c r="D20" s="16">
        <v>1421</v>
      </c>
      <c r="E20" s="16">
        <f t="shared" si="0"/>
        <v>1251</v>
      </c>
      <c r="F20" s="16">
        <v>1421</v>
      </c>
      <c r="G20" s="16">
        <f t="shared" si="1"/>
        <v>1251</v>
      </c>
      <c r="H20" s="30">
        <v>170</v>
      </c>
      <c r="I20" s="16">
        <f t="shared" si="2"/>
        <v>0</v>
      </c>
      <c r="J20" s="16">
        <v>550</v>
      </c>
      <c r="K20" s="30">
        <f t="shared" si="3"/>
        <v>380</v>
      </c>
    </row>
    <row r="21" spans="1:11" ht="15.5" x14ac:dyDescent="0.35">
      <c r="A21" s="1">
        <v>17</v>
      </c>
      <c r="B21" s="5" t="s">
        <v>302</v>
      </c>
      <c r="C21" s="24">
        <v>173.98000000000002</v>
      </c>
      <c r="D21" s="16">
        <v>503</v>
      </c>
      <c r="E21" s="16">
        <f t="shared" si="0"/>
        <v>329.02</v>
      </c>
      <c r="F21" s="16">
        <v>503</v>
      </c>
      <c r="G21" s="16">
        <f t="shared" si="1"/>
        <v>329.02</v>
      </c>
      <c r="H21" s="30">
        <v>550</v>
      </c>
      <c r="I21" s="16">
        <f t="shared" si="2"/>
        <v>376.02</v>
      </c>
      <c r="J21" s="16">
        <v>550</v>
      </c>
      <c r="K21" s="30">
        <f t="shared" si="3"/>
        <v>376.02</v>
      </c>
    </row>
    <row r="22" spans="1:11" ht="15.5" x14ac:dyDescent="0.35">
      <c r="A22" s="1">
        <v>18</v>
      </c>
      <c r="B22" s="5" t="s">
        <v>303</v>
      </c>
      <c r="C22" s="24">
        <v>170</v>
      </c>
      <c r="D22" s="16">
        <v>503</v>
      </c>
      <c r="E22" s="16">
        <f t="shared" si="0"/>
        <v>333</v>
      </c>
      <c r="F22" s="16">
        <v>503</v>
      </c>
      <c r="G22" s="16">
        <f t="shared" si="1"/>
        <v>333</v>
      </c>
      <c r="H22" s="30">
        <v>350</v>
      </c>
      <c r="I22" s="16">
        <f t="shared" si="2"/>
        <v>180</v>
      </c>
      <c r="J22" s="16">
        <v>350</v>
      </c>
      <c r="K22" s="30">
        <f t="shared" si="3"/>
        <v>180</v>
      </c>
    </row>
    <row r="23" spans="1:11" ht="15.5" x14ac:dyDescent="0.35">
      <c r="A23" s="1">
        <v>19</v>
      </c>
      <c r="B23" s="5" t="s">
        <v>304</v>
      </c>
      <c r="C23" s="24">
        <v>2144.48</v>
      </c>
      <c r="D23" s="16">
        <v>1421</v>
      </c>
      <c r="E23" s="16">
        <f t="shared" si="0"/>
        <v>-723.48</v>
      </c>
      <c r="F23" s="16">
        <v>1421</v>
      </c>
      <c r="G23" s="16">
        <f t="shared" si="1"/>
        <v>-723.48</v>
      </c>
      <c r="H23" s="30">
        <v>2144</v>
      </c>
      <c r="I23" s="16">
        <f t="shared" si="2"/>
        <v>-0.48000000000001819</v>
      </c>
      <c r="J23" s="16">
        <v>1150</v>
      </c>
      <c r="K23" s="30">
        <f t="shared" si="3"/>
        <v>-994.48</v>
      </c>
    </row>
    <row r="24" spans="1:11" ht="15.5" x14ac:dyDescent="0.35">
      <c r="A24" s="1">
        <v>20</v>
      </c>
      <c r="B24" s="5" t="s">
        <v>305</v>
      </c>
      <c r="C24" s="24">
        <v>661.64800000000014</v>
      </c>
      <c r="D24" s="16">
        <v>1421</v>
      </c>
      <c r="E24" s="16">
        <f t="shared" si="0"/>
        <v>759.35199999999986</v>
      </c>
      <c r="F24" s="16">
        <v>1421</v>
      </c>
      <c r="G24" s="16">
        <f t="shared" si="1"/>
        <v>759.35199999999986</v>
      </c>
      <c r="H24" s="30">
        <v>662</v>
      </c>
      <c r="I24" s="16">
        <f t="shared" si="2"/>
        <v>0.35199999999986176</v>
      </c>
      <c r="J24" s="16">
        <v>850</v>
      </c>
      <c r="K24" s="30">
        <f t="shared" si="3"/>
        <v>188.35199999999986</v>
      </c>
    </row>
    <row r="25" spans="1:11" ht="15.5" x14ac:dyDescent="0.35">
      <c r="A25" s="1">
        <v>21</v>
      </c>
      <c r="B25" s="5" t="s">
        <v>306</v>
      </c>
      <c r="C25" s="24">
        <v>360.23</v>
      </c>
      <c r="D25" s="16">
        <v>6823</v>
      </c>
      <c r="E25" s="16">
        <f t="shared" si="0"/>
        <v>6462.77</v>
      </c>
      <c r="F25" s="16">
        <v>6823</v>
      </c>
      <c r="G25" s="16">
        <f t="shared" si="1"/>
        <v>6462.77</v>
      </c>
      <c r="H25" s="30">
        <v>360</v>
      </c>
      <c r="I25" s="16">
        <f t="shared" si="2"/>
        <v>-0.23000000000001819</v>
      </c>
      <c r="J25" s="16">
        <v>1000</v>
      </c>
      <c r="K25" s="30">
        <f t="shared" si="3"/>
        <v>639.77</v>
      </c>
    </row>
    <row r="26" spans="1:11" ht="15.5" x14ac:dyDescent="0.35">
      <c r="A26" s="1">
        <v>22</v>
      </c>
      <c r="B26" s="5" t="s">
        <v>307</v>
      </c>
      <c r="C26" s="24">
        <v>170</v>
      </c>
      <c r="D26" s="16">
        <v>174</v>
      </c>
      <c r="E26" s="16">
        <f t="shared" si="0"/>
        <v>4</v>
      </c>
      <c r="F26" s="16">
        <v>174</v>
      </c>
      <c r="G26" s="16">
        <f t="shared" si="1"/>
        <v>4</v>
      </c>
      <c r="H26" s="138">
        <v>250</v>
      </c>
      <c r="I26" s="16">
        <f t="shared" si="2"/>
        <v>80</v>
      </c>
      <c r="J26" s="16">
        <v>250</v>
      </c>
      <c r="K26" s="30">
        <f t="shared" si="3"/>
        <v>80</v>
      </c>
    </row>
    <row r="27" spans="1:11" ht="15.5" x14ac:dyDescent="0.35">
      <c r="A27" s="1">
        <v>23</v>
      </c>
      <c r="B27" s="5" t="s">
        <v>308</v>
      </c>
      <c r="C27" s="24">
        <v>170</v>
      </c>
      <c r="D27" s="16">
        <v>174</v>
      </c>
      <c r="E27" s="16">
        <f t="shared" si="0"/>
        <v>4</v>
      </c>
      <c r="F27" s="16">
        <v>174</v>
      </c>
      <c r="G27" s="16">
        <f t="shared" si="1"/>
        <v>4</v>
      </c>
      <c r="H27" s="138">
        <v>350</v>
      </c>
      <c r="I27" s="16">
        <f t="shared" si="2"/>
        <v>180</v>
      </c>
      <c r="J27" s="16">
        <v>350</v>
      </c>
      <c r="K27" s="30">
        <f t="shared" si="3"/>
        <v>180</v>
      </c>
    </row>
    <row r="28" spans="1:11" ht="15.5" x14ac:dyDescent="0.35">
      <c r="A28" s="1">
        <v>24</v>
      </c>
      <c r="B28" s="5" t="s">
        <v>309</v>
      </c>
      <c r="C28" s="24">
        <v>418.39999999999992</v>
      </c>
      <c r="D28" s="16">
        <v>503</v>
      </c>
      <c r="E28" s="16">
        <f t="shared" si="0"/>
        <v>84.60000000000008</v>
      </c>
      <c r="F28" s="16">
        <v>503</v>
      </c>
      <c r="G28" s="16">
        <f t="shared" si="1"/>
        <v>84.60000000000008</v>
      </c>
      <c r="H28" s="30">
        <v>550</v>
      </c>
      <c r="I28" s="16">
        <f t="shared" si="2"/>
        <v>131.60000000000008</v>
      </c>
      <c r="J28" s="16">
        <v>550</v>
      </c>
      <c r="K28" s="30">
        <f t="shared" si="3"/>
        <v>131.60000000000008</v>
      </c>
    </row>
    <row r="29" spans="1:11" ht="15.5" x14ac:dyDescent="0.35">
      <c r="A29" s="1">
        <v>25</v>
      </c>
      <c r="B29" s="5" t="s">
        <v>310</v>
      </c>
      <c r="C29" s="24">
        <v>530.86799999999994</v>
      </c>
      <c r="D29" s="16">
        <v>503</v>
      </c>
      <c r="E29" s="16">
        <f t="shared" si="0"/>
        <v>-27.867999999999938</v>
      </c>
      <c r="F29" s="16">
        <v>503</v>
      </c>
      <c r="G29" s="16">
        <f t="shared" si="1"/>
        <v>-27.867999999999938</v>
      </c>
      <c r="H29" s="30">
        <v>750</v>
      </c>
      <c r="I29" s="16">
        <f t="shared" si="2"/>
        <v>219.13200000000006</v>
      </c>
      <c r="J29" s="16">
        <v>750</v>
      </c>
      <c r="K29" s="30">
        <f t="shared" si="3"/>
        <v>219.13200000000006</v>
      </c>
    </row>
    <row r="30" spans="1:11" ht="15.5" x14ac:dyDescent="0.35">
      <c r="A30" s="1">
        <v>26</v>
      </c>
      <c r="B30" s="5" t="s">
        <v>311</v>
      </c>
      <c r="C30" s="24">
        <v>27927.439999999999</v>
      </c>
      <c r="D30" s="16">
        <v>26823</v>
      </c>
      <c r="E30" s="16">
        <f t="shared" si="0"/>
        <v>-1104.4399999999987</v>
      </c>
      <c r="F30" s="16">
        <v>58345.235000000001</v>
      </c>
      <c r="G30" s="16">
        <f t="shared" si="1"/>
        <v>30417.795000000002</v>
      </c>
      <c r="H30" s="30">
        <v>27927</v>
      </c>
      <c r="I30" s="16">
        <f t="shared" si="2"/>
        <v>-0.43999999999869033</v>
      </c>
      <c r="J30" s="16">
        <v>30000</v>
      </c>
      <c r="K30" s="30">
        <f t="shared" si="3"/>
        <v>2072.5600000000013</v>
      </c>
    </row>
    <row r="31" spans="1:11" ht="15.5" x14ac:dyDescent="0.35">
      <c r="A31" s="1">
        <v>27</v>
      </c>
      <c r="B31" s="5" t="s">
        <v>312</v>
      </c>
      <c r="C31" s="24">
        <v>170</v>
      </c>
      <c r="D31" s="16">
        <v>174</v>
      </c>
      <c r="E31" s="16">
        <f t="shared" si="0"/>
        <v>4</v>
      </c>
      <c r="F31" s="16">
        <v>174</v>
      </c>
      <c r="G31" s="16">
        <f t="shared" si="1"/>
        <v>4</v>
      </c>
      <c r="H31" s="138">
        <v>350</v>
      </c>
      <c r="I31" s="16">
        <f t="shared" si="2"/>
        <v>180</v>
      </c>
      <c r="J31" s="16">
        <v>350</v>
      </c>
      <c r="K31" s="30">
        <f t="shared" si="3"/>
        <v>180</v>
      </c>
    </row>
    <row r="32" spans="1:11" ht="15.5" x14ac:dyDescent="0.35">
      <c r="A32" s="1">
        <v>28</v>
      </c>
      <c r="B32" s="5" t="s">
        <v>313</v>
      </c>
      <c r="C32" s="24">
        <v>364.18666666666678</v>
      </c>
      <c r="D32" s="16">
        <v>174</v>
      </c>
      <c r="E32" s="16">
        <f t="shared" si="0"/>
        <v>-190.18666666666678</v>
      </c>
      <c r="F32" s="16">
        <v>174</v>
      </c>
      <c r="G32" s="16">
        <f t="shared" si="1"/>
        <v>-190.18666666666678</v>
      </c>
      <c r="H32" s="30">
        <v>350</v>
      </c>
      <c r="I32" s="16">
        <f t="shared" si="2"/>
        <v>-14.186666666666781</v>
      </c>
      <c r="J32" s="16">
        <v>350</v>
      </c>
      <c r="K32" s="30">
        <f t="shared" si="3"/>
        <v>-14.186666666666781</v>
      </c>
    </row>
    <row r="33" spans="1:11" ht="15.5" x14ac:dyDescent="0.35">
      <c r="A33" s="1">
        <v>29</v>
      </c>
      <c r="B33" s="5" t="s">
        <v>314</v>
      </c>
      <c r="C33" s="24">
        <v>6346.956000000001</v>
      </c>
      <c r="D33" s="16">
        <v>21823</v>
      </c>
      <c r="E33" s="16">
        <f t="shared" si="0"/>
        <v>15476.043999999998</v>
      </c>
      <c r="F33" s="16">
        <v>21823</v>
      </c>
      <c r="G33" s="16">
        <f t="shared" si="1"/>
        <v>15476.043999999998</v>
      </c>
      <c r="H33" s="30">
        <v>6347</v>
      </c>
      <c r="I33" s="16">
        <f t="shared" si="2"/>
        <v>4.3999999998959538E-2</v>
      </c>
      <c r="J33" s="16">
        <v>20000</v>
      </c>
      <c r="K33" s="30">
        <f t="shared" si="3"/>
        <v>13653.043999999998</v>
      </c>
    </row>
    <row r="34" spans="1:11" ht="15.5" x14ac:dyDescent="0.35">
      <c r="A34" s="1">
        <v>30</v>
      </c>
      <c r="B34" s="5" t="s">
        <v>315</v>
      </c>
      <c r="C34" s="24">
        <v>170</v>
      </c>
      <c r="D34" s="16">
        <v>1421</v>
      </c>
      <c r="E34" s="16">
        <f t="shared" si="0"/>
        <v>1251</v>
      </c>
      <c r="F34" s="16">
        <v>1421</v>
      </c>
      <c r="G34" s="16">
        <f t="shared" si="1"/>
        <v>1251</v>
      </c>
      <c r="H34" s="30">
        <v>170</v>
      </c>
      <c r="I34" s="16">
        <f t="shared" si="2"/>
        <v>0</v>
      </c>
      <c r="J34" s="16">
        <v>550</v>
      </c>
      <c r="K34" s="30">
        <f t="shared" si="3"/>
        <v>380</v>
      </c>
    </row>
    <row r="35" spans="1:11" ht="15.5" x14ac:dyDescent="0.35">
      <c r="A35" s="1">
        <v>31</v>
      </c>
      <c r="B35" s="5" t="s">
        <v>316</v>
      </c>
      <c r="C35" s="24">
        <v>170</v>
      </c>
      <c r="D35" s="16">
        <v>174</v>
      </c>
      <c r="E35" s="16">
        <f t="shared" si="0"/>
        <v>4</v>
      </c>
      <c r="F35" s="16">
        <v>174</v>
      </c>
      <c r="G35" s="16">
        <f t="shared" si="1"/>
        <v>4</v>
      </c>
      <c r="H35" s="30">
        <v>550</v>
      </c>
      <c r="I35" s="16">
        <f t="shared" si="2"/>
        <v>380</v>
      </c>
      <c r="J35" s="16">
        <v>550</v>
      </c>
      <c r="K35" s="30">
        <f t="shared" si="3"/>
        <v>380</v>
      </c>
    </row>
    <row r="36" spans="1:11" ht="15.5" x14ac:dyDescent="0.35">
      <c r="A36" s="1">
        <v>32</v>
      </c>
      <c r="B36" s="5" t="s">
        <v>317</v>
      </c>
      <c r="C36" s="24">
        <v>320.26800000000003</v>
      </c>
      <c r="D36" s="16">
        <v>503</v>
      </c>
      <c r="E36" s="16">
        <f t="shared" si="0"/>
        <v>182.73199999999997</v>
      </c>
      <c r="F36" s="16">
        <v>503</v>
      </c>
      <c r="G36" s="16">
        <f t="shared" si="1"/>
        <v>182.73199999999997</v>
      </c>
      <c r="H36" s="30">
        <v>750</v>
      </c>
      <c r="I36" s="16">
        <f t="shared" si="2"/>
        <v>429.73199999999997</v>
      </c>
      <c r="J36" s="16">
        <v>750</v>
      </c>
      <c r="K36" s="30">
        <f t="shared" si="3"/>
        <v>429.73199999999997</v>
      </c>
    </row>
    <row r="37" spans="1:11" ht="15.5" x14ac:dyDescent="0.35">
      <c r="A37" s="1">
        <v>33</v>
      </c>
      <c r="B37" s="5" t="s">
        <v>318</v>
      </c>
      <c r="C37" s="24">
        <v>197.68666666666667</v>
      </c>
      <c r="D37" s="16">
        <v>6823</v>
      </c>
      <c r="E37" s="16">
        <f t="shared" ref="E37:E68" si="4">D37-C37</f>
        <v>6625.3133333333335</v>
      </c>
      <c r="F37" s="16">
        <v>6823</v>
      </c>
      <c r="G37" s="16">
        <f t="shared" ref="G37:G68" si="5">F37-C37</f>
        <v>6625.3133333333335</v>
      </c>
      <c r="H37" s="30">
        <v>198</v>
      </c>
      <c r="I37" s="16">
        <f t="shared" ref="I37:I68" si="6">H37-C37</f>
        <v>0.31333333333333258</v>
      </c>
      <c r="J37" s="16">
        <v>1000</v>
      </c>
      <c r="K37" s="30">
        <f t="shared" ref="K37:K68" si="7">J37-C37</f>
        <v>802.31333333333328</v>
      </c>
    </row>
    <row r="38" spans="1:11" ht="15.5" x14ac:dyDescent="0.35">
      <c r="A38" s="1">
        <v>34</v>
      </c>
      <c r="B38" s="5" t="s">
        <v>319</v>
      </c>
      <c r="C38" s="24">
        <v>1921.2086666666664</v>
      </c>
      <c r="D38" s="16">
        <v>1421</v>
      </c>
      <c r="E38" s="16">
        <f t="shared" si="4"/>
        <v>-500.20866666666643</v>
      </c>
      <c r="F38" s="16">
        <v>1421</v>
      </c>
      <c r="G38" s="16">
        <f t="shared" si="5"/>
        <v>-500.20866666666643</v>
      </c>
      <c r="H38" s="30">
        <v>1921</v>
      </c>
      <c r="I38" s="16">
        <f t="shared" si="6"/>
        <v>-0.20866666666643141</v>
      </c>
      <c r="J38" s="16">
        <v>1150</v>
      </c>
      <c r="K38" s="30">
        <f t="shared" si="7"/>
        <v>-771.20866666666643</v>
      </c>
    </row>
    <row r="39" spans="1:11" ht="15.5" x14ac:dyDescent="0.35">
      <c r="A39" s="1">
        <v>35</v>
      </c>
      <c r="B39" s="5" t="s">
        <v>320</v>
      </c>
      <c r="C39" s="24">
        <v>519.98800000000017</v>
      </c>
      <c r="D39" s="16">
        <v>503</v>
      </c>
      <c r="E39" s="16">
        <f t="shared" si="4"/>
        <v>-16.98800000000017</v>
      </c>
      <c r="F39" s="16">
        <v>503</v>
      </c>
      <c r="G39" s="16">
        <f t="shared" si="5"/>
        <v>-16.98800000000017</v>
      </c>
      <c r="H39" s="30">
        <v>750</v>
      </c>
      <c r="I39" s="16">
        <f t="shared" si="6"/>
        <v>230.01199999999983</v>
      </c>
      <c r="J39" s="16">
        <v>750</v>
      </c>
      <c r="K39" s="30">
        <f t="shared" si="7"/>
        <v>230.01199999999983</v>
      </c>
    </row>
    <row r="40" spans="1:11" ht="15.5" x14ac:dyDescent="0.35">
      <c r="A40" s="1">
        <v>36</v>
      </c>
      <c r="B40" s="5" t="s">
        <v>321</v>
      </c>
      <c r="C40" s="24">
        <v>520</v>
      </c>
      <c r="D40" s="16">
        <v>11823</v>
      </c>
      <c r="E40" s="16">
        <f t="shared" si="4"/>
        <v>11303</v>
      </c>
      <c r="F40" s="16">
        <v>11823</v>
      </c>
      <c r="G40" s="16">
        <f t="shared" si="5"/>
        <v>11303</v>
      </c>
      <c r="H40" s="30">
        <v>520</v>
      </c>
      <c r="I40" s="16">
        <f t="shared" si="6"/>
        <v>0</v>
      </c>
      <c r="J40" s="16">
        <v>5000</v>
      </c>
      <c r="K40" s="30">
        <f t="shared" si="7"/>
        <v>4480</v>
      </c>
    </row>
    <row r="41" spans="1:11" ht="15.5" x14ac:dyDescent="0.35">
      <c r="A41" s="1">
        <v>37</v>
      </c>
      <c r="B41" s="5" t="s">
        <v>322</v>
      </c>
      <c r="C41" s="24">
        <v>170</v>
      </c>
      <c r="D41" s="16">
        <v>6823</v>
      </c>
      <c r="E41" s="16">
        <f t="shared" si="4"/>
        <v>6653</v>
      </c>
      <c r="F41" s="16">
        <v>6823</v>
      </c>
      <c r="G41" s="16">
        <f t="shared" si="5"/>
        <v>6653</v>
      </c>
      <c r="H41" s="30">
        <v>170</v>
      </c>
      <c r="I41" s="16">
        <f t="shared" si="6"/>
        <v>0</v>
      </c>
      <c r="J41" s="16">
        <v>1000</v>
      </c>
      <c r="K41" s="30">
        <f t="shared" si="7"/>
        <v>830</v>
      </c>
    </row>
    <row r="42" spans="1:11" ht="15.5" x14ac:dyDescent="0.35">
      <c r="A42" s="1">
        <v>38</v>
      </c>
      <c r="B42" s="5" t="s">
        <v>323</v>
      </c>
      <c r="C42" s="24">
        <v>390.28600000000006</v>
      </c>
      <c r="D42" s="16">
        <v>6823</v>
      </c>
      <c r="E42" s="16">
        <f t="shared" si="4"/>
        <v>6432.7139999999999</v>
      </c>
      <c r="F42" s="16">
        <v>6823</v>
      </c>
      <c r="G42" s="16">
        <f t="shared" si="5"/>
        <v>6432.7139999999999</v>
      </c>
      <c r="H42" s="30">
        <v>390</v>
      </c>
      <c r="I42" s="16">
        <f t="shared" si="6"/>
        <v>-0.28600000000005821</v>
      </c>
      <c r="J42" s="16">
        <v>1000</v>
      </c>
      <c r="K42" s="30">
        <f t="shared" si="7"/>
        <v>609.71399999999994</v>
      </c>
    </row>
    <row r="43" spans="1:11" ht="15.5" x14ac:dyDescent="0.35">
      <c r="A43" s="1">
        <v>39</v>
      </c>
      <c r="B43" s="5" t="s">
        <v>324</v>
      </c>
      <c r="C43" s="24">
        <v>11495.660666666667</v>
      </c>
      <c r="D43" s="16">
        <v>21823</v>
      </c>
      <c r="E43" s="16">
        <f t="shared" si="4"/>
        <v>10327.339333333333</v>
      </c>
      <c r="F43" s="16">
        <v>21823</v>
      </c>
      <c r="G43" s="16">
        <f t="shared" si="5"/>
        <v>10327.339333333333</v>
      </c>
      <c r="H43" s="30">
        <v>11496</v>
      </c>
      <c r="I43" s="16">
        <f t="shared" si="6"/>
        <v>0.33933333333334303</v>
      </c>
      <c r="J43" s="16">
        <v>20000</v>
      </c>
      <c r="K43" s="30">
        <f t="shared" si="7"/>
        <v>8504.3393333333333</v>
      </c>
    </row>
    <row r="44" spans="1:11" ht="15.5" x14ac:dyDescent="0.35">
      <c r="A44" s="1">
        <v>40</v>
      </c>
      <c r="B44" s="5" t="s">
        <v>325</v>
      </c>
      <c r="C44" s="24">
        <v>7756.2133333333331</v>
      </c>
      <c r="D44" s="16">
        <v>16823</v>
      </c>
      <c r="E44" s="16">
        <f t="shared" si="4"/>
        <v>9066.7866666666669</v>
      </c>
      <c r="F44" s="16">
        <v>16823</v>
      </c>
      <c r="G44" s="16">
        <f t="shared" si="5"/>
        <v>9066.7866666666669</v>
      </c>
      <c r="H44" s="30">
        <v>7756</v>
      </c>
      <c r="I44" s="16">
        <f t="shared" si="6"/>
        <v>-0.21333333333313931</v>
      </c>
      <c r="J44" s="16">
        <v>10000</v>
      </c>
      <c r="K44" s="30">
        <f t="shared" si="7"/>
        <v>2243.7866666666669</v>
      </c>
    </row>
    <row r="45" spans="1:11" ht="15.5" x14ac:dyDescent="0.35">
      <c r="A45" s="1">
        <v>41</v>
      </c>
      <c r="B45" s="5" t="s">
        <v>326</v>
      </c>
      <c r="C45" s="24">
        <v>170</v>
      </c>
      <c r="D45" s="16">
        <v>1421</v>
      </c>
      <c r="E45" s="16">
        <f t="shared" si="4"/>
        <v>1251</v>
      </c>
      <c r="F45" s="16">
        <v>1421</v>
      </c>
      <c r="G45" s="16">
        <f t="shared" si="5"/>
        <v>1251</v>
      </c>
      <c r="H45" s="30">
        <v>170</v>
      </c>
      <c r="I45" s="16">
        <f t="shared" si="6"/>
        <v>0</v>
      </c>
      <c r="J45" s="16">
        <v>550</v>
      </c>
      <c r="K45" s="30">
        <f t="shared" si="7"/>
        <v>380</v>
      </c>
    </row>
    <row r="46" spans="1:11" ht="15.5" x14ac:dyDescent="0.35">
      <c r="A46" s="1">
        <v>42</v>
      </c>
      <c r="B46" s="5" t="s">
        <v>327</v>
      </c>
      <c r="C46" s="24">
        <v>170</v>
      </c>
      <c r="D46" s="16">
        <v>1421</v>
      </c>
      <c r="E46" s="16">
        <f t="shared" si="4"/>
        <v>1251</v>
      </c>
      <c r="F46" s="16">
        <v>1421</v>
      </c>
      <c r="G46" s="16">
        <f t="shared" si="5"/>
        <v>1251</v>
      </c>
      <c r="H46" s="30">
        <v>170</v>
      </c>
      <c r="I46" s="16">
        <f t="shared" si="6"/>
        <v>0</v>
      </c>
      <c r="J46" s="16">
        <v>550</v>
      </c>
      <c r="K46" s="30">
        <f t="shared" si="7"/>
        <v>380</v>
      </c>
    </row>
    <row r="47" spans="1:11" ht="15.5" x14ac:dyDescent="0.35">
      <c r="A47" s="1">
        <v>43</v>
      </c>
      <c r="B47" s="5" t="s">
        <v>328</v>
      </c>
      <c r="C47" s="24">
        <v>170</v>
      </c>
      <c r="D47" s="16">
        <v>1421</v>
      </c>
      <c r="E47" s="16">
        <f t="shared" si="4"/>
        <v>1251</v>
      </c>
      <c r="F47" s="16">
        <v>1421</v>
      </c>
      <c r="G47" s="16">
        <f t="shared" si="5"/>
        <v>1251</v>
      </c>
      <c r="H47" s="30">
        <v>170</v>
      </c>
      <c r="I47" s="16">
        <f t="shared" si="6"/>
        <v>0</v>
      </c>
      <c r="J47" s="16">
        <v>550</v>
      </c>
      <c r="K47" s="30">
        <f t="shared" si="7"/>
        <v>380</v>
      </c>
    </row>
    <row r="48" spans="1:11" ht="15.5" x14ac:dyDescent="0.35">
      <c r="A48" s="1">
        <v>44</v>
      </c>
      <c r="B48" s="5" t="s">
        <v>329</v>
      </c>
      <c r="C48" s="24">
        <v>2211.04</v>
      </c>
      <c r="D48" s="16">
        <v>503</v>
      </c>
      <c r="E48" s="16">
        <f t="shared" si="4"/>
        <v>-1708.04</v>
      </c>
      <c r="F48" s="16">
        <v>503</v>
      </c>
      <c r="G48" s="16">
        <f t="shared" si="5"/>
        <v>-1708.04</v>
      </c>
      <c r="H48" s="30">
        <v>750</v>
      </c>
      <c r="I48" s="16">
        <f t="shared" si="6"/>
        <v>-1461.04</v>
      </c>
      <c r="J48" s="16">
        <v>750</v>
      </c>
      <c r="K48" s="30">
        <f t="shared" si="7"/>
        <v>-1461.04</v>
      </c>
    </row>
    <row r="49" spans="1:11" ht="15.5" x14ac:dyDescent="0.35">
      <c r="A49" s="1">
        <v>45</v>
      </c>
      <c r="B49" s="5" t="s">
        <v>330</v>
      </c>
      <c r="C49" s="24">
        <v>170</v>
      </c>
      <c r="D49" s="16">
        <v>1421</v>
      </c>
      <c r="E49" s="16">
        <f t="shared" si="4"/>
        <v>1251</v>
      </c>
      <c r="F49" s="16">
        <v>1421</v>
      </c>
      <c r="G49" s="16">
        <f t="shared" si="5"/>
        <v>1251</v>
      </c>
      <c r="H49" s="30">
        <v>170</v>
      </c>
      <c r="I49" s="16">
        <f t="shared" si="6"/>
        <v>0</v>
      </c>
      <c r="J49" s="16">
        <v>550</v>
      </c>
      <c r="K49" s="30">
        <f t="shared" si="7"/>
        <v>380</v>
      </c>
    </row>
    <row r="50" spans="1:11" ht="15.5" x14ac:dyDescent="0.35">
      <c r="A50" s="1">
        <v>46</v>
      </c>
      <c r="B50" s="5" t="s">
        <v>331</v>
      </c>
      <c r="C50" s="24">
        <v>264.452</v>
      </c>
      <c r="D50" s="16">
        <v>6823</v>
      </c>
      <c r="E50" s="16">
        <f t="shared" si="4"/>
        <v>6558.5479999999998</v>
      </c>
      <c r="F50" s="16">
        <v>6823</v>
      </c>
      <c r="G50" s="16">
        <f t="shared" si="5"/>
        <v>6558.5479999999998</v>
      </c>
      <c r="H50" s="30">
        <v>264</v>
      </c>
      <c r="I50" s="16">
        <f t="shared" si="6"/>
        <v>-0.45199999999999818</v>
      </c>
      <c r="J50" s="16">
        <v>1000</v>
      </c>
      <c r="K50" s="30">
        <f t="shared" si="7"/>
        <v>735.548</v>
      </c>
    </row>
    <row r="51" spans="1:11" ht="15.5" x14ac:dyDescent="0.35">
      <c r="A51" s="1">
        <v>47</v>
      </c>
      <c r="B51" s="5" t="s">
        <v>332</v>
      </c>
      <c r="C51" s="24">
        <v>448.5</v>
      </c>
      <c r="D51" s="16">
        <v>1421</v>
      </c>
      <c r="E51" s="16">
        <f t="shared" si="4"/>
        <v>972.5</v>
      </c>
      <c r="F51" s="16">
        <v>1421</v>
      </c>
      <c r="G51" s="16">
        <f t="shared" si="5"/>
        <v>972.5</v>
      </c>
      <c r="H51" s="30">
        <v>449</v>
      </c>
      <c r="I51" s="16">
        <f t="shared" si="6"/>
        <v>0.5</v>
      </c>
      <c r="J51" s="16">
        <v>850</v>
      </c>
      <c r="K51" s="30">
        <f t="shared" si="7"/>
        <v>401.5</v>
      </c>
    </row>
    <row r="52" spans="1:11" ht="15.5" x14ac:dyDescent="0.35">
      <c r="A52" s="1">
        <v>48</v>
      </c>
      <c r="B52" s="5" t="s">
        <v>333</v>
      </c>
      <c r="C52" s="24">
        <v>204.67200000000003</v>
      </c>
      <c r="D52" s="16">
        <v>1421</v>
      </c>
      <c r="E52" s="16">
        <f t="shared" si="4"/>
        <v>1216.328</v>
      </c>
      <c r="F52" s="16">
        <v>1421</v>
      </c>
      <c r="G52" s="16">
        <f t="shared" si="5"/>
        <v>1216.328</v>
      </c>
      <c r="H52" s="30">
        <v>205</v>
      </c>
      <c r="I52" s="16">
        <f t="shared" si="6"/>
        <v>0.32799999999997453</v>
      </c>
      <c r="J52" s="16">
        <v>550</v>
      </c>
      <c r="K52" s="30">
        <f t="shared" si="7"/>
        <v>345.32799999999997</v>
      </c>
    </row>
    <row r="53" spans="1:11" ht="15.5" x14ac:dyDescent="0.35">
      <c r="A53" s="1">
        <v>49</v>
      </c>
      <c r="B53" s="5" t="s">
        <v>334</v>
      </c>
      <c r="C53" s="24">
        <v>15588.04</v>
      </c>
      <c r="D53" s="16">
        <v>21823</v>
      </c>
      <c r="E53" s="16">
        <f t="shared" si="4"/>
        <v>6234.9599999999991</v>
      </c>
      <c r="F53" s="16">
        <v>21823</v>
      </c>
      <c r="G53" s="16">
        <f t="shared" si="5"/>
        <v>6234.9599999999991</v>
      </c>
      <c r="H53" s="30">
        <v>15588</v>
      </c>
      <c r="I53" s="16">
        <f t="shared" si="6"/>
        <v>-4.0000000000873115E-2</v>
      </c>
      <c r="J53" s="16">
        <v>20000</v>
      </c>
      <c r="K53" s="30">
        <f t="shared" si="7"/>
        <v>4411.9599999999991</v>
      </c>
    </row>
    <row r="54" spans="1:11" ht="15.5" x14ac:dyDescent="0.35">
      <c r="A54" s="1">
        <v>50</v>
      </c>
      <c r="B54" s="5" t="s">
        <v>335</v>
      </c>
      <c r="C54" s="24">
        <v>26058.25</v>
      </c>
      <c r="D54" s="16">
        <v>36823</v>
      </c>
      <c r="E54" s="16">
        <f t="shared" si="4"/>
        <v>10764.75</v>
      </c>
      <c r="F54" s="16">
        <v>36823</v>
      </c>
      <c r="G54" s="16">
        <f t="shared" si="5"/>
        <v>10764.75</v>
      </c>
      <c r="H54" s="30">
        <v>26058</v>
      </c>
      <c r="I54" s="16">
        <f t="shared" si="6"/>
        <v>-0.25</v>
      </c>
      <c r="J54" s="16">
        <v>50000</v>
      </c>
      <c r="K54" s="30">
        <f t="shared" si="7"/>
        <v>23941.75</v>
      </c>
    </row>
    <row r="55" spans="1:11" ht="15.5" x14ac:dyDescent="0.35">
      <c r="A55" s="1">
        <v>51</v>
      </c>
      <c r="B55" s="5" t="s">
        <v>336</v>
      </c>
      <c r="C55" s="24">
        <v>341.45366666666632</v>
      </c>
      <c r="D55" s="16">
        <v>174</v>
      </c>
      <c r="E55" s="16">
        <f t="shared" si="4"/>
        <v>-167.45366666666632</v>
      </c>
      <c r="F55" s="16">
        <v>174</v>
      </c>
      <c r="G55" s="16">
        <f t="shared" si="5"/>
        <v>-167.45366666666632</v>
      </c>
      <c r="H55" s="30">
        <v>350</v>
      </c>
      <c r="I55" s="16">
        <f t="shared" si="6"/>
        <v>8.5463333333336777</v>
      </c>
      <c r="J55" s="16">
        <v>350</v>
      </c>
      <c r="K55" s="30">
        <f t="shared" si="7"/>
        <v>8.5463333333336777</v>
      </c>
    </row>
    <row r="56" spans="1:11" ht="15.5" x14ac:dyDescent="0.35">
      <c r="A56" s="1">
        <v>52</v>
      </c>
      <c r="B56" s="5" t="s">
        <v>337</v>
      </c>
      <c r="C56" s="24">
        <v>170</v>
      </c>
      <c r="D56" s="16">
        <v>1421</v>
      </c>
      <c r="E56" s="16">
        <f t="shared" si="4"/>
        <v>1251</v>
      </c>
      <c r="F56" s="16">
        <v>1421</v>
      </c>
      <c r="G56" s="16">
        <f t="shared" si="5"/>
        <v>1251</v>
      </c>
      <c r="H56" s="30">
        <v>170</v>
      </c>
      <c r="I56" s="16">
        <f t="shared" si="6"/>
        <v>0</v>
      </c>
      <c r="J56" s="16">
        <v>550</v>
      </c>
      <c r="K56" s="30">
        <f t="shared" si="7"/>
        <v>380</v>
      </c>
    </row>
    <row r="57" spans="1:11" ht="15.5" x14ac:dyDescent="0.35">
      <c r="A57" s="1">
        <v>53</v>
      </c>
      <c r="B57" s="5" t="s">
        <v>338</v>
      </c>
      <c r="C57" s="24">
        <v>12080.106666666667</v>
      </c>
      <c r="D57" s="16">
        <v>21823</v>
      </c>
      <c r="E57" s="16">
        <f t="shared" si="4"/>
        <v>9742.8933333333334</v>
      </c>
      <c r="F57" s="16">
        <v>21823</v>
      </c>
      <c r="G57" s="16">
        <f t="shared" si="5"/>
        <v>9742.8933333333334</v>
      </c>
      <c r="H57" s="30">
        <v>12080</v>
      </c>
      <c r="I57" s="16">
        <f t="shared" si="6"/>
        <v>-0.10666666666656965</v>
      </c>
      <c r="J57" s="16">
        <v>20000</v>
      </c>
      <c r="K57" s="30">
        <f t="shared" si="7"/>
        <v>7919.8933333333334</v>
      </c>
    </row>
    <row r="58" spans="1:11" ht="15.5" x14ac:dyDescent="0.35">
      <c r="A58" s="1">
        <v>54</v>
      </c>
      <c r="B58" s="5" t="s">
        <v>339</v>
      </c>
      <c r="C58" s="24">
        <v>4242.431333333333</v>
      </c>
      <c r="D58" s="16">
        <v>503</v>
      </c>
      <c r="E58" s="16">
        <f t="shared" si="4"/>
        <v>-3739.431333333333</v>
      </c>
      <c r="F58" s="16">
        <v>503</v>
      </c>
      <c r="G58" s="16">
        <f t="shared" si="5"/>
        <v>-3739.431333333333</v>
      </c>
      <c r="H58" s="30">
        <v>1350</v>
      </c>
      <c r="I58" s="16">
        <f t="shared" si="6"/>
        <v>-2892.431333333333</v>
      </c>
      <c r="J58" s="16">
        <v>1350</v>
      </c>
      <c r="K58" s="30">
        <f t="shared" si="7"/>
        <v>-2892.431333333333</v>
      </c>
    </row>
    <row r="59" spans="1:11" ht="15.5" x14ac:dyDescent="0.35">
      <c r="A59" s="1">
        <v>55</v>
      </c>
      <c r="B59" s="5" t="s">
        <v>340</v>
      </c>
      <c r="C59" s="24">
        <v>2078.7260000000001</v>
      </c>
      <c r="D59" s="16">
        <v>11823</v>
      </c>
      <c r="E59" s="16">
        <f t="shared" si="4"/>
        <v>9744.2739999999994</v>
      </c>
      <c r="F59" s="16">
        <v>11823</v>
      </c>
      <c r="G59" s="16">
        <f t="shared" si="5"/>
        <v>9744.2739999999994</v>
      </c>
      <c r="H59" s="30">
        <v>2079</v>
      </c>
      <c r="I59" s="16">
        <f t="shared" si="6"/>
        <v>0.27399999999988722</v>
      </c>
      <c r="J59" s="16">
        <v>5000</v>
      </c>
      <c r="K59" s="30">
        <f t="shared" si="7"/>
        <v>2921.2739999999999</v>
      </c>
    </row>
    <row r="60" spans="1:11" ht="15.5" x14ac:dyDescent="0.35">
      <c r="A60" s="1">
        <v>56</v>
      </c>
      <c r="B60" s="5" t="s">
        <v>341</v>
      </c>
      <c r="C60" s="24">
        <v>318.0266666666667</v>
      </c>
      <c r="D60" s="16">
        <v>1421</v>
      </c>
      <c r="E60" s="16">
        <f t="shared" si="4"/>
        <v>1102.9733333333334</v>
      </c>
      <c r="F60" s="16">
        <v>1421</v>
      </c>
      <c r="G60" s="16">
        <f t="shared" si="5"/>
        <v>1102.9733333333334</v>
      </c>
      <c r="H60" s="138">
        <v>318</v>
      </c>
      <c r="I60" s="16">
        <f t="shared" si="6"/>
        <v>-2.6666666666699257E-2</v>
      </c>
      <c r="J60" s="16">
        <v>550</v>
      </c>
      <c r="K60" s="30">
        <f t="shared" si="7"/>
        <v>231.9733333333333</v>
      </c>
    </row>
    <row r="61" spans="1:11" ht="15.5" x14ac:dyDescent="0.35">
      <c r="A61" s="1">
        <v>57</v>
      </c>
      <c r="B61" s="5" t="s">
        <v>342</v>
      </c>
      <c r="C61" s="24">
        <v>170</v>
      </c>
      <c r="D61" s="16">
        <v>1421</v>
      </c>
      <c r="E61" s="16">
        <f t="shared" si="4"/>
        <v>1251</v>
      </c>
      <c r="F61" s="16">
        <v>1421</v>
      </c>
      <c r="G61" s="16">
        <f t="shared" si="5"/>
        <v>1251</v>
      </c>
      <c r="H61" s="30">
        <v>170</v>
      </c>
      <c r="I61" s="16">
        <f t="shared" si="6"/>
        <v>0</v>
      </c>
      <c r="J61" s="16">
        <v>550</v>
      </c>
      <c r="K61" s="30">
        <f t="shared" si="7"/>
        <v>380</v>
      </c>
    </row>
    <row r="62" spans="1:11" ht="15.5" x14ac:dyDescent="0.35">
      <c r="A62" s="1">
        <v>58</v>
      </c>
      <c r="B62" s="5" t="s">
        <v>343</v>
      </c>
      <c r="C62" s="24">
        <v>190.67099999999982</v>
      </c>
      <c r="D62" s="16">
        <v>174</v>
      </c>
      <c r="E62" s="16">
        <f t="shared" si="4"/>
        <v>-16.670999999999822</v>
      </c>
      <c r="F62" s="16">
        <v>174</v>
      </c>
      <c r="G62" s="16">
        <f t="shared" si="5"/>
        <v>-16.670999999999822</v>
      </c>
      <c r="H62" s="30">
        <v>350</v>
      </c>
      <c r="I62" s="16">
        <f t="shared" si="6"/>
        <v>159.32900000000018</v>
      </c>
      <c r="J62" s="16">
        <v>350</v>
      </c>
      <c r="K62" s="30">
        <f t="shared" si="7"/>
        <v>159.32900000000018</v>
      </c>
    </row>
    <row r="63" spans="1:11" ht="15.5" x14ac:dyDescent="0.35">
      <c r="A63" s="1">
        <v>59</v>
      </c>
      <c r="B63" s="5" t="s">
        <v>344</v>
      </c>
      <c r="C63" s="24">
        <v>448.35733333333337</v>
      </c>
      <c r="D63" s="16">
        <v>11823</v>
      </c>
      <c r="E63" s="16">
        <f t="shared" si="4"/>
        <v>11374.642666666667</v>
      </c>
      <c r="F63" s="16">
        <v>11823</v>
      </c>
      <c r="G63" s="16">
        <f t="shared" si="5"/>
        <v>11374.642666666667</v>
      </c>
      <c r="H63" s="30">
        <v>448</v>
      </c>
      <c r="I63" s="16">
        <f t="shared" si="6"/>
        <v>-0.35733333333337214</v>
      </c>
      <c r="J63" s="16">
        <v>5000</v>
      </c>
      <c r="K63" s="30">
        <f t="shared" si="7"/>
        <v>4551.6426666666666</v>
      </c>
    </row>
    <row r="64" spans="1:11" ht="15.5" x14ac:dyDescent="0.35">
      <c r="A64" s="1">
        <v>60</v>
      </c>
      <c r="B64" s="5" t="s">
        <v>345</v>
      </c>
      <c r="C64" s="24">
        <v>170</v>
      </c>
      <c r="D64" s="16">
        <v>503</v>
      </c>
      <c r="E64" s="16">
        <f t="shared" si="4"/>
        <v>333</v>
      </c>
      <c r="F64" s="16">
        <v>503</v>
      </c>
      <c r="G64" s="16">
        <f t="shared" si="5"/>
        <v>333</v>
      </c>
      <c r="H64" s="30">
        <v>350</v>
      </c>
      <c r="I64" s="16">
        <f t="shared" si="6"/>
        <v>180</v>
      </c>
      <c r="J64" s="16">
        <v>350</v>
      </c>
      <c r="K64" s="30">
        <f t="shared" si="7"/>
        <v>180</v>
      </c>
    </row>
    <row r="65" spans="1:11" ht="15.5" x14ac:dyDescent="0.35">
      <c r="A65" s="1">
        <v>61</v>
      </c>
      <c r="B65" s="5" t="s">
        <v>346</v>
      </c>
      <c r="C65" s="24">
        <v>170</v>
      </c>
      <c r="D65" s="16">
        <v>503</v>
      </c>
      <c r="E65" s="16">
        <f t="shared" si="4"/>
        <v>333</v>
      </c>
      <c r="F65" s="16">
        <v>503</v>
      </c>
      <c r="G65" s="16">
        <f t="shared" si="5"/>
        <v>333</v>
      </c>
      <c r="H65" s="30">
        <v>350</v>
      </c>
      <c r="I65" s="16">
        <f t="shared" si="6"/>
        <v>180</v>
      </c>
      <c r="J65" s="16">
        <v>350</v>
      </c>
      <c r="K65" s="30">
        <f t="shared" si="7"/>
        <v>180</v>
      </c>
    </row>
    <row r="66" spans="1:11" ht="15.5" x14ac:dyDescent="0.35">
      <c r="A66" s="1">
        <v>62</v>
      </c>
      <c r="B66" s="5" t="s">
        <v>347</v>
      </c>
      <c r="C66" s="24">
        <v>12634.466666666667</v>
      </c>
      <c r="D66" s="16">
        <v>21823</v>
      </c>
      <c r="E66" s="16">
        <f t="shared" si="4"/>
        <v>9188.5333333333328</v>
      </c>
      <c r="F66" s="16">
        <v>21823</v>
      </c>
      <c r="G66" s="16">
        <f t="shared" si="5"/>
        <v>9188.5333333333328</v>
      </c>
      <c r="H66" s="30">
        <v>12634</v>
      </c>
      <c r="I66" s="16">
        <f t="shared" si="6"/>
        <v>-0.46666666666715173</v>
      </c>
      <c r="J66" s="16">
        <v>20000</v>
      </c>
      <c r="K66" s="30">
        <f t="shared" si="7"/>
        <v>7365.5333333333328</v>
      </c>
    </row>
    <row r="67" spans="1:11" ht="15.5" x14ac:dyDescent="0.35">
      <c r="A67" s="1">
        <v>63</v>
      </c>
      <c r="B67" s="5" t="s">
        <v>348</v>
      </c>
      <c r="C67" s="24">
        <v>159.31800000000001</v>
      </c>
      <c r="D67" s="16">
        <v>6823</v>
      </c>
      <c r="E67" s="16">
        <f t="shared" si="4"/>
        <v>6663.6819999999998</v>
      </c>
      <c r="F67" s="16">
        <v>6823</v>
      </c>
      <c r="G67" s="16">
        <f t="shared" si="5"/>
        <v>6663.6819999999998</v>
      </c>
      <c r="H67" s="30">
        <v>159</v>
      </c>
      <c r="I67" s="16">
        <f t="shared" si="6"/>
        <v>-0.31800000000001205</v>
      </c>
      <c r="J67" s="16">
        <v>1000</v>
      </c>
      <c r="K67" s="30">
        <f t="shared" si="7"/>
        <v>840.68200000000002</v>
      </c>
    </row>
    <row r="68" spans="1:11" ht="15.5" x14ac:dyDescent="0.35">
      <c r="A68" s="1">
        <v>64</v>
      </c>
      <c r="B68" s="5" t="s">
        <v>349</v>
      </c>
      <c r="C68" s="24">
        <v>529.74666666666667</v>
      </c>
      <c r="D68" s="16">
        <v>11823</v>
      </c>
      <c r="E68" s="16">
        <f t="shared" si="4"/>
        <v>11293.253333333334</v>
      </c>
      <c r="F68" s="16">
        <v>11823</v>
      </c>
      <c r="G68" s="16">
        <f t="shared" si="5"/>
        <v>11293.253333333334</v>
      </c>
      <c r="H68" s="30">
        <v>530</v>
      </c>
      <c r="I68" s="16">
        <f t="shared" si="6"/>
        <v>0.2533333333333303</v>
      </c>
      <c r="J68" s="16">
        <v>5000</v>
      </c>
      <c r="K68" s="30">
        <f t="shared" si="7"/>
        <v>4470.2533333333331</v>
      </c>
    </row>
    <row r="69" spans="1:11" ht="15.5" x14ac:dyDescent="0.35">
      <c r="A69" s="1">
        <v>65</v>
      </c>
      <c r="B69" s="5" t="s">
        <v>350</v>
      </c>
      <c r="C69" s="24">
        <v>39000</v>
      </c>
      <c r="D69" s="16">
        <v>503</v>
      </c>
      <c r="E69" s="16">
        <f t="shared" ref="E69:E100" si="8">D69-C69</f>
        <v>-38497</v>
      </c>
      <c r="F69" s="16">
        <v>503</v>
      </c>
      <c r="G69" s="16">
        <f t="shared" ref="G69:G100" si="9">F69-C69</f>
        <v>-38497</v>
      </c>
      <c r="H69" s="30">
        <v>15250</v>
      </c>
      <c r="I69" s="16">
        <f t="shared" ref="I69:I100" si="10">H69-C69</f>
        <v>-23750</v>
      </c>
      <c r="J69" s="16">
        <v>15250</v>
      </c>
      <c r="K69" s="30">
        <f t="shared" ref="K69:K100" si="11">J69-C69</f>
        <v>-23750</v>
      </c>
    </row>
    <row r="70" spans="1:11" ht="15.5" x14ac:dyDescent="0.35">
      <c r="A70" s="1">
        <v>66</v>
      </c>
      <c r="B70" s="5" t="s">
        <v>351</v>
      </c>
      <c r="C70" s="24">
        <v>3763.9266666666667</v>
      </c>
      <c r="D70" s="16">
        <v>16823</v>
      </c>
      <c r="E70" s="16">
        <f t="shared" si="8"/>
        <v>13059.073333333334</v>
      </c>
      <c r="F70" s="16">
        <v>16823</v>
      </c>
      <c r="G70" s="16">
        <f t="shared" si="9"/>
        <v>13059.073333333334</v>
      </c>
      <c r="H70" s="30">
        <v>3764</v>
      </c>
      <c r="I70" s="16">
        <f t="shared" si="10"/>
        <v>7.3333333333266637E-2</v>
      </c>
      <c r="J70" s="16">
        <v>10000</v>
      </c>
      <c r="K70" s="30">
        <f t="shared" si="11"/>
        <v>6236.0733333333337</v>
      </c>
    </row>
    <row r="71" spans="1:11" ht="15.5" x14ac:dyDescent="0.35">
      <c r="A71" s="1">
        <v>67</v>
      </c>
      <c r="B71" s="5" t="s">
        <v>352</v>
      </c>
      <c r="C71" s="24">
        <v>13484.706666666665</v>
      </c>
      <c r="D71" s="16">
        <v>26823</v>
      </c>
      <c r="E71" s="16">
        <f t="shared" si="8"/>
        <v>13338.293333333335</v>
      </c>
      <c r="F71" s="16">
        <v>26823</v>
      </c>
      <c r="G71" s="16">
        <f t="shared" si="9"/>
        <v>13338.293333333335</v>
      </c>
      <c r="H71" s="30">
        <v>13485</v>
      </c>
      <c r="I71" s="16">
        <f t="shared" si="10"/>
        <v>0.29333333333488554</v>
      </c>
      <c r="J71" s="16">
        <v>30000</v>
      </c>
      <c r="K71" s="30">
        <f t="shared" si="11"/>
        <v>16515.293333333335</v>
      </c>
    </row>
    <row r="72" spans="1:11" ht="15.5" x14ac:dyDescent="0.35">
      <c r="A72" s="1">
        <v>68</v>
      </c>
      <c r="B72" s="5" t="s">
        <v>353</v>
      </c>
      <c r="C72" s="24">
        <v>39907.296000000002</v>
      </c>
      <c r="D72" s="16">
        <v>26823</v>
      </c>
      <c r="E72" s="16">
        <f t="shared" si="8"/>
        <v>-13084.296000000002</v>
      </c>
      <c r="F72" s="16">
        <v>26823</v>
      </c>
      <c r="G72" s="16">
        <f t="shared" si="9"/>
        <v>-13084.296000000002</v>
      </c>
      <c r="H72" s="30">
        <v>39907</v>
      </c>
      <c r="I72" s="16">
        <f t="shared" si="10"/>
        <v>-0.29600000000209548</v>
      </c>
      <c r="J72" s="16">
        <v>30000</v>
      </c>
      <c r="K72" s="30">
        <f t="shared" si="11"/>
        <v>-9907.2960000000021</v>
      </c>
    </row>
    <row r="73" spans="1:11" ht="15.5" x14ac:dyDescent="0.35">
      <c r="A73" s="1">
        <v>69</v>
      </c>
      <c r="B73" s="5" t="s">
        <v>354</v>
      </c>
      <c r="C73" s="24">
        <v>550.5920000000001</v>
      </c>
      <c r="D73" s="16">
        <v>1421</v>
      </c>
      <c r="E73" s="16">
        <f t="shared" si="8"/>
        <v>870.4079999999999</v>
      </c>
      <c r="F73" s="16">
        <v>1421</v>
      </c>
      <c r="G73" s="16">
        <f t="shared" si="9"/>
        <v>870.4079999999999</v>
      </c>
      <c r="H73" s="30">
        <v>551</v>
      </c>
      <c r="I73" s="16">
        <f t="shared" si="10"/>
        <v>0.40799999999990177</v>
      </c>
      <c r="J73" s="16">
        <v>850</v>
      </c>
      <c r="K73" s="30">
        <f t="shared" si="11"/>
        <v>299.4079999999999</v>
      </c>
    </row>
    <row r="74" spans="1:11" ht="15.5" x14ac:dyDescent="0.35">
      <c r="A74" s="1">
        <v>70</v>
      </c>
      <c r="B74" s="5" t="s">
        <v>355</v>
      </c>
      <c r="C74" s="24">
        <v>10295.506000000001</v>
      </c>
      <c r="D74" s="16">
        <v>21823</v>
      </c>
      <c r="E74" s="16">
        <f t="shared" si="8"/>
        <v>11527.493999999999</v>
      </c>
      <c r="F74" s="16">
        <v>21823</v>
      </c>
      <c r="G74" s="16">
        <f t="shared" si="9"/>
        <v>11527.493999999999</v>
      </c>
      <c r="H74" s="30">
        <v>10296</v>
      </c>
      <c r="I74" s="16">
        <f t="shared" si="10"/>
        <v>0.49399999999877764</v>
      </c>
      <c r="J74" s="16">
        <v>20000</v>
      </c>
      <c r="K74" s="30">
        <f t="shared" si="11"/>
        <v>9704.4939999999988</v>
      </c>
    </row>
    <row r="75" spans="1:11" ht="15.5" x14ac:dyDescent="0.35">
      <c r="A75" s="1">
        <v>71</v>
      </c>
      <c r="B75" s="5" t="s">
        <v>356</v>
      </c>
      <c r="C75" s="24">
        <v>1627.166666666667</v>
      </c>
      <c r="D75" s="16">
        <v>1421</v>
      </c>
      <c r="E75" s="16">
        <f t="shared" si="8"/>
        <v>-206.16666666666697</v>
      </c>
      <c r="F75" s="16">
        <v>1421</v>
      </c>
      <c r="G75" s="16">
        <f t="shared" si="9"/>
        <v>-206.16666666666697</v>
      </c>
      <c r="H75" s="30">
        <v>1627</v>
      </c>
      <c r="I75" s="16">
        <f t="shared" si="10"/>
        <v>-0.16666666666696983</v>
      </c>
      <c r="J75" s="16">
        <v>1150</v>
      </c>
      <c r="K75" s="30">
        <f t="shared" si="11"/>
        <v>-477.16666666666697</v>
      </c>
    </row>
    <row r="76" spans="1:11" ht="15.5" x14ac:dyDescent="0.35">
      <c r="A76" s="1">
        <v>72</v>
      </c>
      <c r="B76" s="5" t="s">
        <v>357</v>
      </c>
      <c r="C76" s="24">
        <v>17362.800000000003</v>
      </c>
      <c r="D76" s="16">
        <v>503</v>
      </c>
      <c r="E76" s="16">
        <f t="shared" si="8"/>
        <v>-16859.800000000003</v>
      </c>
      <c r="F76" s="16">
        <v>503</v>
      </c>
      <c r="G76" s="16">
        <f t="shared" si="9"/>
        <v>-16859.800000000003</v>
      </c>
      <c r="H76" s="30">
        <v>1550</v>
      </c>
      <c r="I76" s="16">
        <f t="shared" si="10"/>
        <v>-15812.800000000003</v>
      </c>
      <c r="J76" s="16">
        <v>1550</v>
      </c>
      <c r="K76" s="30">
        <f t="shared" si="11"/>
        <v>-15812.800000000003</v>
      </c>
    </row>
    <row r="77" spans="1:11" ht="15.5" x14ac:dyDescent="0.35">
      <c r="A77" s="1">
        <v>73</v>
      </c>
      <c r="B77" s="5" t="s">
        <v>358</v>
      </c>
      <c r="C77" s="24">
        <v>85</v>
      </c>
      <c r="D77" s="16">
        <v>251.5</v>
      </c>
      <c r="E77" s="16">
        <f t="shared" si="8"/>
        <v>166.5</v>
      </c>
      <c r="F77" s="16">
        <v>251.5</v>
      </c>
      <c r="G77" s="16">
        <f t="shared" si="9"/>
        <v>166.5</v>
      </c>
      <c r="H77" s="30">
        <v>350</v>
      </c>
      <c r="I77" s="16">
        <f t="shared" si="10"/>
        <v>265</v>
      </c>
      <c r="J77" s="16">
        <v>350</v>
      </c>
      <c r="K77" s="30">
        <f t="shared" si="11"/>
        <v>265</v>
      </c>
    </row>
    <row r="78" spans="1:11" ht="15.5" x14ac:dyDescent="0.35">
      <c r="A78" s="1">
        <v>74</v>
      </c>
      <c r="B78" s="5" t="s">
        <v>359</v>
      </c>
      <c r="C78" s="24">
        <v>1680.7673333333335</v>
      </c>
      <c r="D78" s="16">
        <v>16823</v>
      </c>
      <c r="E78" s="16">
        <f t="shared" si="8"/>
        <v>15142.232666666667</v>
      </c>
      <c r="F78" s="16">
        <v>16823</v>
      </c>
      <c r="G78" s="16">
        <f t="shared" si="9"/>
        <v>15142.232666666667</v>
      </c>
      <c r="H78" s="30">
        <v>1681</v>
      </c>
      <c r="I78" s="16">
        <f t="shared" si="10"/>
        <v>0.23266666666654601</v>
      </c>
      <c r="J78" s="16">
        <v>10000</v>
      </c>
      <c r="K78" s="30">
        <f t="shared" si="11"/>
        <v>8319.2326666666668</v>
      </c>
    </row>
    <row r="79" spans="1:11" ht="15.5" x14ac:dyDescent="0.35">
      <c r="A79" s="1">
        <v>75</v>
      </c>
      <c r="B79" s="5" t="s">
        <v>360</v>
      </c>
      <c r="C79" s="24">
        <v>3231.9040000000005</v>
      </c>
      <c r="D79" s="16">
        <v>23646</v>
      </c>
      <c r="E79" s="16">
        <f t="shared" si="8"/>
        <v>20414.095999999998</v>
      </c>
      <c r="F79" s="16">
        <v>23646</v>
      </c>
      <c r="G79" s="16">
        <f t="shared" si="9"/>
        <v>20414.095999999998</v>
      </c>
      <c r="H79" s="30">
        <v>3232</v>
      </c>
      <c r="I79" s="16">
        <f t="shared" si="10"/>
        <v>9.5999999999548891E-2</v>
      </c>
      <c r="J79" s="16">
        <v>10000</v>
      </c>
      <c r="K79" s="30">
        <f t="shared" si="11"/>
        <v>6768.0959999999995</v>
      </c>
    </row>
    <row r="80" spans="1:11" ht="15.5" x14ac:dyDescent="0.35">
      <c r="A80" s="1">
        <v>76</v>
      </c>
      <c r="B80" s="5" t="s">
        <v>361</v>
      </c>
      <c r="C80" s="24">
        <v>191.828</v>
      </c>
      <c r="D80" s="16">
        <v>6823</v>
      </c>
      <c r="E80" s="16">
        <f t="shared" si="8"/>
        <v>6631.1719999999996</v>
      </c>
      <c r="F80" s="16">
        <v>6823</v>
      </c>
      <c r="G80" s="16">
        <f t="shared" si="9"/>
        <v>6631.1719999999996</v>
      </c>
      <c r="H80" s="30">
        <v>192</v>
      </c>
      <c r="I80" s="16">
        <f t="shared" si="10"/>
        <v>0.17199999999999704</v>
      </c>
      <c r="J80" s="16">
        <v>1000</v>
      </c>
      <c r="K80" s="30">
        <f t="shared" si="11"/>
        <v>808.17200000000003</v>
      </c>
    </row>
    <row r="81" spans="1:11" ht="15.5" x14ac:dyDescent="0.35">
      <c r="A81" s="1">
        <v>77</v>
      </c>
      <c r="B81" s="5" t="s">
        <v>362</v>
      </c>
      <c r="C81" s="24">
        <v>1822.288</v>
      </c>
      <c r="D81" s="16">
        <v>1421</v>
      </c>
      <c r="E81" s="16">
        <f t="shared" si="8"/>
        <v>-401.28800000000001</v>
      </c>
      <c r="F81" s="16">
        <v>1421</v>
      </c>
      <c r="G81" s="16">
        <f t="shared" si="9"/>
        <v>-401.28800000000001</v>
      </c>
      <c r="H81" s="30">
        <v>1822</v>
      </c>
      <c r="I81" s="16">
        <f t="shared" si="10"/>
        <v>-0.28800000000001091</v>
      </c>
      <c r="J81" s="16">
        <v>1150</v>
      </c>
      <c r="K81" s="30">
        <f t="shared" si="11"/>
        <v>-672.28800000000001</v>
      </c>
    </row>
    <row r="82" spans="1:11" ht="15.5" x14ac:dyDescent="0.35">
      <c r="A82" s="1">
        <v>78</v>
      </c>
      <c r="B82" s="5" t="s">
        <v>363</v>
      </c>
      <c r="C82" s="24">
        <v>572.98800000000028</v>
      </c>
      <c r="D82" s="16">
        <v>503</v>
      </c>
      <c r="E82" s="16">
        <f t="shared" si="8"/>
        <v>-69.988000000000284</v>
      </c>
      <c r="F82" s="16">
        <v>503</v>
      </c>
      <c r="G82" s="16">
        <f t="shared" si="9"/>
        <v>-69.988000000000284</v>
      </c>
      <c r="H82" s="30">
        <v>750</v>
      </c>
      <c r="I82" s="16">
        <f t="shared" si="10"/>
        <v>177.01199999999972</v>
      </c>
      <c r="J82" s="16">
        <v>750</v>
      </c>
      <c r="K82" s="30">
        <f t="shared" si="11"/>
        <v>177.01199999999972</v>
      </c>
    </row>
    <row r="83" spans="1:11" ht="15.5" x14ac:dyDescent="0.35">
      <c r="A83" s="1">
        <v>79</v>
      </c>
      <c r="B83" s="5" t="s">
        <v>364</v>
      </c>
      <c r="C83" s="24">
        <v>170</v>
      </c>
      <c r="D83" s="16">
        <v>174</v>
      </c>
      <c r="E83" s="16">
        <f t="shared" si="8"/>
        <v>4</v>
      </c>
      <c r="F83" s="16">
        <v>174</v>
      </c>
      <c r="G83" s="16">
        <f t="shared" si="9"/>
        <v>4</v>
      </c>
      <c r="H83" s="30">
        <v>350</v>
      </c>
      <c r="I83" s="16">
        <f t="shared" si="10"/>
        <v>180</v>
      </c>
      <c r="J83" s="16">
        <v>350</v>
      </c>
      <c r="K83" s="30">
        <f t="shared" si="11"/>
        <v>180</v>
      </c>
    </row>
    <row r="84" spans="1:11" ht="15.5" x14ac:dyDescent="0.35">
      <c r="A84" s="1">
        <v>80</v>
      </c>
      <c r="B84" s="5" t="s">
        <v>365</v>
      </c>
      <c r="C84" s="24">
        <v>590.30399999999997</v>
      </c>
      <c r="D84" s="16">
        <v>1421</v>
      </c>
      <c r="E84" s="16">
        <f t="shared" si="8"/>
        <v>830.69600000000003</v>
      </c>
      <c r="F84" s="16">
        <v>1421</v>
      </c>
      <c r="G84" s="16">
        <f t="shared" si="9"/>
        <v>830.69600000000003</v>
      </c>
      <c r="H84" s="30">
        <v>590</v>
      </c>
      <c r="I84" s="16">
        <f t="shared" si="10"/>
        <v>-0.30399999999997362</v>
      </c>
      <c r="J84" s="16">
        <v>1150</v>
      </c>
      <c r="K84" s="30">
        <f t="shared" si="11"/>
        <v>559.69600000000003</v>
      </c>
    </row>
    <row r="85" spans="1:11" ht="15.5" x14ac:dyDescent="0.35">
      <c r="A85" s="1">
        <v>81</v>
      </c>
      <c r="B85" s="5" t="s">
        <v>366</v>
      </c>
      <c r="C85" s="24">
        <v>176.17599999999999</v>
      </c>
      <c r="D85" s="16">
        <v>13646</v>
      </c>
      <c r="E85" s="16">
        <f t="shared" si="8"/>
        <v>13469.824000000001</v>
      </c>
      <c r="F85" s="16">
        <v>13646</v>
      </c>
      <c r="G85" s="16">
        <f t="shared" si="9"/>
        <v>13469.824000000001</v>
      </c>
      <c r="H85" s="30">
        <v>176</v>
      </c>
      <c r="I85" s="16">
        <f t="shared" si="10"/>
        <v>-0.17599999999998772</v>
      </c>
      <c r="J85" s="16">
        <v>1000</v>
      </c>
      <c r="K85" s="30">
        <f t="shared" si="11"/>
        <v>823.82400000000007</v>
      </c>
    </row>
    <row r="86" spans="1:11" ht="15.5" x14ac:dyDescent="0.35">
      <c r="A86" s="1">
        <v>82</v>
      </c>
      <c r="B86" s="5" t="s">
        <v>367</v>
      </c>
      <c r="C86" s="24">
        <v>1111.9680000000001</v>
      </c>
      <c r="D86" s="16">
        <v>11823</v>
      </c>
      <c r="E86" s="16">
        <f t="shared" si="8"/>
        <v>10711.031999999999</v>
      </c>
      <c r="F86" s="16">
        <v>11823</v>
      </c>
      <c r="G86" s="16">
        <f t="shared" si="9"/>
        <v>10711.031999999999</v>
      </c>
      <c r="H86" s="30">
        <v>1112</v>
      </c>
      <c r="I86" s="16">
        <f t="shared" si="10"/>
        <v>3.1999999999925421E-2</v>
      </c>
      <c r="J86" s="16">
        <v>5000</v>
      </c>
      <c r="K86" s="30">
        <f t="shared" si="11"/>
        <v>3888.0320000000002</v>
      </c>
    </row>
    <row r="87" spans="1:11" ht="15.5" x14ac:dyDescent="0.35">
      <c r="A87" s="1">
        <v>83</v>
      </c>
      <c r="B87" s="5" t="s">
        <v>368</v>
      </c>
      <c r="C87" s="24">
        <v>170</v>
      </c>
      <c r="D87" s="16">
        <v>174</v>
      </c>
      <c r="E87" s="16">
        <f t="shared" si="8"/>
        <v>4</v>
      </c>
      <c r="F87" s="16">
        <v>174</v>
      </c>
      <c r="G87" s="16">
        <f t="shared" si="9"/>
        <v>4</v>
      </c>
      <c r="H87" s="30">
        <v>650</v>
      </c>
      <c r="I87" s="16">
        <f t="shared" si="10"/>
        <v>480</v>
      </c>
      <c r="J87" s="16">
        <v>650</v>
      </c>
      <c r="K87" s="30">
        <f t="shared" si="11"/>
        <v>480</v>
      </c>
    </row>
    <row r="88" spans="1:11" ht="15.5" x14ac:dyDescent="0.35">
      <c r="A88" s="1">
        <v>84</v>
      </c>
      <c r="B88" s="5" t="s">
        <v>369</v>
      </c>
      <c r="C88" s="24">
        <v>170</v>
      </c>
      <c r="D88" s="16">
        <v>174</v>
      </c>
      <c r="E88" s="16">
        <f t="shared" si="8"/>
        <v>4</v>
      </c>
      <c r="F88" s="16">
        <v>174</v>
      </c>
      <c r="G88" s="16">
        <f t="shared" si="9"/>
        <v>4</v>
      </c>
      <c r="H88" s="30">
        <v>850</v>
      </c>
      <c r="I88" s="16">
        <f t="shared" si="10"/>
        <v>680</v>
      </c>
      <c r="J88" s="16">
        <v>850</v>
      </c>
      <c r="K88" s="30">
        <f t="shared" si="11"/>
        <v>680</v>
      </c>
    </row>
    <row r="89" spans="1:11" ht="15.5" x14ac:dyDescent="0.35">
      <c r="A89" s="1">
        <v>85</v>
      </c>
      <c r="B89" s="5" t="s">
        <v>370</v>
      </c>
      <c r="C89" s="24">
        <v>41542.050000000003</v>
      </c>
      <c r="D89" s="16">
        <v>1421</v>
      </c>
      <c r="E89" s="16">
        <f t="shared" si="8"/>
        <v>-40121.050000000003</v>
      </c>
      <c r="F89" s="16">
        <v>1421</v>
      </c>
      <c r="G89" s="16">
        <f t="shared" si="9"/>
        <v>-40121.050000000003</v>
      </c>
      <c r="H89" s="138">
        <v>41542</v>
      </c>
      <c r="I89" s="16">
        <f t="shared" si="10"/>
        <v>-5.0000000002910383E-2</v>
      </c>
      <c r="J89" s="16">
        <v>2350</v>
      </c>
      <c r="K89" s="30">
        <f t="shared" si="11"/>
        <v>-39192.050000000003</v>
      </c>
    </row>
    <row r="90" spans="1:11" ht="15.5" x14ac:dyDescent="0.35">
      <c r="A90" s="1">
        <v>86</v>
      </c>
      <c r="B90" s="5" t="s">
        <v>371</v>
      </c>
      <c r="C90" s="24">
        <v>1558.8533333333335</v>
      </c>
      <c r="D90" s="16">
        <v>1421</v>
      </c>
      <c r="E90" s="16">
        <f t="shared" si="8"/>
        <v>-137.85333333333347</v>
      </c>
      <c r="F90" s="16">
        <v>1421</v>
      </c>
      <c r="G90" s="16">
        <f t="shared" si="9"/>
        <v>-137.85333333333347</v>
      </c>
      <c r="H90" s="30">
        <v>1559</v>
      </c>
      <c r="I90" s="16">
        <f t="shared" si="10"/>
        <v>0.14666666666653327</v>
      </c>
      <c r="J90" s="16">
        <v>1150</v>
      </c>
      <c r="K90" s="30">
        <f t="shared" si="11"/>
        <v>-408.85333333333347</v>
      </c>
    </row>
    <row r="91" spans="1:11" ht="15.5" x14ac:dyDescent="0.35">
      <c r="A91" s="1">
        <v>87</v>
      </c>
      <c r="B91" s="5" t="s">
        <v>372</v>
      </c>
      <c r="C91" s="24">
        <v>409.73400000000004</v>
      </c>
      <c r="D91" s="16">
        <v>18646</v>
      </c>
      <c r="E91" s="16">
        <f t="shared" si="8"/>
        <v>18236.266</v>
      </c>
      <c r="F91" s="16">
        <v>18646</v>
      </c>
      <c r="G91" s="16">
        <f t="shared" si="9"/>
        <v>18236.266</v>
      </c>
      <c r="H91" s="138">
        <v>410</v>
      </c>
      <c r="I91" s="16">
        <f t="shared" si="10"/>
        <v>0.26599999999996271</v>
      </c>
      <c r="J91" s="16">
        <v>5000</v>
      </c>
      <c r="K91" s="30">
        <f t="shared" si="11"/>
        <v>4590.2659999999996</v>
      </c>
    </row>
    <row r="92" spans="1:11" ht="15.5" x14ac:dyDescent="0.35">
      <c r="A92" s="1">
        <v>88</v>
      </c>
      <c r="B92" s="5" t="s">
        <v>373</v>
      </c>
      <c r="C92" s="24">
        <v>85</v>
      </c>
      <c r="D92" s="16">
        <v>251.5</v>
      </c>
      <c r="E92" s="16">
        <f t="shared" si="8"/>
        <v>166.5</v>
      </c>
      <c r="F92" s="16">
        <v>251.5</v>
      </c>
      <c r="G92" s="16">
        <f t="shared" si="9"/>
        <v>166.5</v>
      </c>
      <c r="H92" s="138">
        <v>550</v>
      </c>
      <c r="I92" s="16">
        <f t="shared" si="10"/>
        <v>465</v>
      </c>
      <c r="J92" s="16">
        <v>550</v>
      </c>
      <c r="K92" s="30">
        <f t="shared" si="11"/>
        <v>465</v>
      </c>
    </row>
    <row r="93" spans="1:11" ht="15.5" x14ac:dyDescent="0.35">
      <c r="A93" s="1">
        <v>89</v>
      </c>
      <c r="B93" s="5" t="s">
        <v>374</v>
      </c>
      <c r="C93" s="24">
        <v>253.76</v>
      </c>
      <c r="D93" s="16">
        <v>1421</v>
      </c>
      <c r="E93" s="16">
        <f t="shared" si="8"/>
        <v>1167.24</v>
      </c>
      <c r="F93" s="16">
        <v>1421</v>
      </c>
      <c r="G93" s="16">
        <f t="shared" si="9"/>
        <v>1167.24</v>
      </c>
      <c r="H93" s="30">
        <v>254</v>
      </c>
      <c r="I93" s="16">
        <f t="shared" si="10"/>
        <v>0.24000000000000909</v>
      </c>
      <c r="J93" s="16">
        <v>850</v>
      </c>
      <c r="K93" s="30">
        <f t="shared" si="11"/>
        <v>596.24</v>
      </c>
    </row>
    <row r="94" spans="1:11" ht="15.5" x14ac:dyDescent="0.35">
      <c r="A94" s="1">
        <v>90</v>
      </c>
      <c r="B94" s="5" t="s">
        <v>375</v>
      </c>
      <c r="C94" s="24">
        <v>334.048</v>
      </c>
      <c r="D94" s="16">
        <v>1421</v>
      </c>
      <c r="E94" s="16">
        <f t="shared" si="8"/>
        <v>1086.952</v>
      </c>
      <c r="F94" s="16">
        <v>1421</v>
      </c>
      <c r="G94" s="16">
        <f t="shared" si="9"/>
        <v>1086.952</v>
      </c>
      <c r="H94" s="30">
        <v>334</v>
      </c>
      <c r="I94" s="16">
        <f t="shared" si="10"/>
        <v>-4.8000000000001819E-2</v>
      </c>
      <c r="J94" s="16">
        <v>850</v>
      </c>
      <c r="K94" s="30">
        <f t="shared" si="11"/>
        <v>515.952</v>
      </c>
    </row>
    <row r="95" spans="1:11" ht="15.5" x14ac:dyDescent="0.35">
      <c r="A95" s="1">
        <v>91</v>
      </c>
      <c r="B95" s="5" t="s">
        <v>376</v>
      </c>
      <c r="C95" s="24">
        <v>170</v>
      </c>
      <c r="D95" s="16">
        <v>6823</v>
      </c>
      <c r="E95" s="16">
        <f t="shared" si="8"/>
        <v>6653</v>
      </c>
      <c r="F95" s="16">
        <v>6823</v>
      </c>
      <c r="G95" s="16">
        <f t="shared" si="9"/>
        <v>6653</v>
      </c>
      <c r="H95" s="138">
        <v>170</v>
      </c>
      <c r="I95" s="16">
        <f t="shared" si="10"/>
        <v>0</v>
      </c>
      <c r="J95" s="16">
        <v>1000</v>
      </c>
      <c r="K95" s="30">
        <f t="shared" si="11"/>
        <v>830</v>
      </c>
    </row>
    <row r="96" spans="1:11" ht="15.5" x14ac:dyDescent="0.35">
      <c r="A96" s="1">
        <v>92</v>
      </c>
      <c r="B96" s="5" t="s">
        <v>377</v>
      </c>
      <c r="C96" s="24">
        <v>170</v>
      </c>
      <c r="D96" s="16">
        <v>1421</v>
      </c>
      <c r="E96" s="16">
        <f t="shared" si="8"/>
        <v>1251</v>
      </c>
      <c r="F96" s="16">
        <v>1421</v>
      </c>
      <c r="G96" s="16">
        <f t="shared" si="9"/>
        <v>1251</v>
      </c>
      <c r="H96" s="30">
        <v>170</v>
      </c>
      <c r="I96" s="16">
        <f t="shared" si="10"/>
        <v>0</v>
      </c>
      <c r="J96" s="16">
        <v>550</v>
      </c>
      <c r="K96" s="30">
        <f t="shared" si="11"/>
        <v>380</v>
      </c>
    </row>
    <row r="97" spans="1:11" ht="15.5" x14ac:dyDescent="0.35">
      <c r="A97" s="1">
        <v>93</v>
      </c>
      <c r="B97" s="5" t="s">
        <v>378</v>
      </c>
      <c r="C97" s="24">
        <v>189.072</v>
      </c>
      <c r="D97" s="16">
        <v>1421</v>
      </c>
      <c r="E97" s="16">
        <f t="shared" si="8"/>
        <v>1231.9279999999999</v>
      </c>
      <c r="F97" s="16">
        <v>1421</v>
      </c>
      <c r="G97" s="16">
        <f t="shared" si="9"/>
        <v>1231.9279999999999</v>
      </c>
      <c r="H97" s="30">
        <v>189</v>
      </c>
      <c r="I97" s="16">
        <f t="shared" si="10"/>
        <v>-7.2000000000002728E-2</v>
      </c>
      <c r="J97" s="16">
        <v>550</v>
      </c>
      <c r="K97" s="30">
        <f t="shared" si="11"/>
        <v>360.928</v>
      </c>
    </row>
    <row r="98" spans="1:11" ht="15.5" x14ac:dyDescent="0.35">
      <c r="A98" s="1">
        <v>94</v>
      </c>
      <c r="B98" s="5" t="s">
        <v>379</v>
      </c>
      <c r="C98" s="24">
        <v>85</v>
      </c>
      <c r="D98" s="16">
        <v>87</v>
      </c>
      <c r="E98" s="16">
        <f t="shared" si="8"/>
        <v>2</v>
      </c>
      <c r="F98" s="16">
        <v>87</v>
      </c>
      <c r="G98" s="16">
        <f t="shared" si="9"/>
        <v>2</v>
      </c>
      <c r="H98" s="30">
        <v>150</v>
      </c>
      <c r="I98" s="16">
        <f t="shared" si="10"/>
        <v>65</v>
      </c>
      <c r="J98" s="16">
        <v>150</v>
      </c>
      <c r="K98" s="30">
        <f t="shared" si="11"/>
        <v>65</v>
      </c>
    </row>
    <row r="99" spans="1:11" ht="15.5" x14ac:dyDescent="0.35">
      <c r="A99" s="1">
        <v>95</v>
      </c>
      <c r="B99" s="5" t="s">
        <v>380</v>
      </c>
      <c r="C99" s="24">
        <v>1871.4539999999997</v>
      </c>
      <c r="D99" s="16">
        <v>251.5</v>
      </c>
      <c r="E99" s="16">
        <f t="shared" si="8"/>
        <v>-1619.9539999999997</v>
      </c>
      <c r="F99" s="16">
        <v>251.5</v>
      </c>
      <c r="G99" s="16">
        <f t="shared" si="9"/>
        <v>-1619.9539999999997</v>
      </c>
      <c r="H99" s="138">
        <v>950</v>
      </c>
      <c r="I99" s="16">
        <f t="shared" si="10"/>
        <v>-921.45399999999972</v>
      </c>
      <c r="J99" s="16">
        <v>950</v>
      </c>
      <c r="K99" s="30">
        <f t="shared" si="11"/>
        <v>-921.45399999999972</v>
      </c>
    </row>
    <row r="100" spans="1:11" ht="15.5" x14ac:dyDescent="0.35">
      <c r="A100" s="1">
        <v>96</v>
      </c>
      <c r="B100" s="5" t="s">
        <v>381</v>
      </c>
      <c r="C100" s="24">
        <v>170</v>
      </c>
      <c r="D100" s="16">
        <v>1421</v>
      </c>
      <c r="E100" s="16">
        <f t="shared" si="8"/>
        <v>1251</v>
      </c>
      <c r="F100" s="16">
        <v>1421</v>
      </c>
      <c r="G100" s="16">
        <f t="shared" si="9"/>
        <v>1251</v>
      </c>
      <c r="H100" s="30">
        <v>170</v>
      </c>
      <c r="I100" s="16">
        <f t="shared" si="10"/>
        <v>0</v>
      </c>
      <c r="J100" s="16">
        <v>550</v>
      </c>
      <c r="K100" s="30">
        <f t="shared" si="11"/>
        <v>380</v>
      </c>
    </row>
    <row r="101" spans="1:11" ht="15.5" x14ac:dyDescent="0.35">
      <c r="A101" s="1">
        <v>97</v>
      </c>
      <c r="B101" s="5" t="s">
        <v>382</v>
      </c>
      <c r="C101" s="24">
        <v>1627.018</v>
      </c>
      <c r="D101" s="16">
        <v>503</v>
      </c>
      <c r="E101" s="16">
        <f t="shared" ref="E101:E132" si="12">D101-C101</f>
        <v>-1124.018</v>
      </c>
      <c r="F101" s="16">
        <v>503</v>
      </c>
      <c r="G101" s="16">
        <f t="shared" ref="G101:G132" si="13">F101-C101</f>
        <v>-1124.018</v>
      </c>
      <c r="H101" s="30">
        <v>950</v>
      </c>
      <c r="I101" s="16">
        <f t="shared" ref="I101:I132" si="14">H101-C101</f>
        <v>-677.01800000000003</v>
      </c>
      <c r="J101" s="16">
        <v>950</v>
      </c>
      <c r="K101" s="30">
        <f t="shared" ref="K101:K132" si="15">J101-C101</f>
        <v>-677.01800000000003</v>
      </c>
    </row>
    <row r="102" spans="1:11" ht="15.5" x14ac:dyDescent="0.35">
      <c r="A102" s="1">
        <v>98</v>
      </c>
      <c r="B102" s="5" t="s">
        <v>383</v>
      </c>
      <c r="C102" s="24">
        <v>24925.56</v>
      </c>
      <c r="D102" s="16">
        <v>26823</v>
      </c>
      <c r="E102" s="16">
        <f t="shared" si="12"/>
        <v>1897.4399999999987</v>
      </c>
      <c r="F102" s="16">
        <v>26823</v>
      </c>
      <c r="G102" s="16">
        <f t="shared" si="13"/>
        <v>1897.4399999999987</v>
      </c>
      <c r="H102" s="138">
        <v>24926</v>
      </c>
      <c r="I102" s="16">
        <f t="shared" si="14"/>
        <v>0.43999999999869033</v>
      </c>
      <c r="J102" s="16">
        <v>30000</v>
      </c>
      <c r="K102" s="30">
        <f t="shared" si="15"/>
        <v>5074.4399999999987</v>
      </c>
    </row>
    <row r="103" spans="1:11" ht="15.5" x14ac:dyDescent="0.35">
      <c r="A103" s="1">
        <v>99</v>
      </c>
      <c r="B103" s="5" t="s">
        <v>384</v>
      </c>
      <c r="C103" s="24">
        <v>3763.63</v>
      </c>
      <c r="D103" s="16">
        <v>16823</v>
      </c>
      <c r="E103" s="16">
        <f t="shared" si="12"/>
        <v>13059.369999999999</v>
      </c>
      <c r="F103" s="16">
        <v>16823</v>
      </c>
      <c r="G103" s="16">
        <f t="shared" si="13"/>
        <v>13059.369999999999</v>
      </c>
      <c r="H103" s="138">
        <v>3764</v>
      </c>
      <c r="I103" s="16">
        <f t="shared" si="14"/>
        <v>0.36999999999989086</v>
      </c>
      <c r="J103" s="16">
        <v>10000</v>
      </c>
      <c r="K103" s="30">
        <f t="shared" si="15"/>
        <v>6236.37</v>
      </c>
    </row>
    <row r="104" spans="1:11" ht="15.5" x14ac:dyDescent="0.35">
      <c r="A104" s="1">
        <v>100</v>
      </c>
      <c r="B104" s="5" t="s">
        <v>385</v>
      </c>
      <c r="C104" s="24">
        <v>85</v>
      </c>
      <c r="D104" s="16">
        <v>251.5</v>
      </c>
      <c r="E104" s="16">
        <f t="shared" si="12"/>
        <v>166.5</v>
      </c>
      <c r="F104" s="16">
        <v>251.5</v>
      </c>
      <c r="G104" s="16">
        <f t="shared" si="13"/>
        <v>166.5</v>
      </c>
      <c r="H104" s="30">
        <v>350</v>
      </c>
      <c r="I104" s="16">
        <f t="shared" si="14"/>
        <v>265</v>
      </c>
      <c r="J104" s="16">
        <v>350</v>
      </c>
      <c r="K104" s="30">
        <f t="shared" si="15"/>
        <v>265</v>
      </c>
    </row>
    <row r="105" spans="1:11" ht="15.5" x14ac:dyDescent="0.35">
      <c r="A105" s="1">
        <v>101</v>
      </c>
      <c r="B105" s="5" t="s">
        <v>386</v>
      </c>
      <c r="C105" s="24">
        <v>85</v>
      </c>
      <c r="D105" s="16">
        <v>87</v>
      </c>
      <c r="E105" s="16">
        <f t="shared" si="12"/>
        <v>2</v>
      </c>
      <c r="F105" s="16">
        <v>87</v>
      </c>
      <c r="G105" s="16">
        <f t="shared" si="13"/>
        <v>2</v>
      </c>
      <c r="H105" s="30">
        <v>150</v>
      </c>
      <c r="I105" s="16">
        <f t="shared" si="14"/>
        <v>65</v>
      </c>
      <c r="J105" s="16">
        <v>150</v>
      </c>
      <c r="K105" s="30">
        <f t="shared" si="15"/>
        <v>65</v>
      </c>
    </row>
    <row r="106" spans="1:11" ht="15.5" x14ac:dyDescent="0.35">
      <c r="A106" s="1">
        <v>102</v>
      </c>
      <c r="B106" s="5" t="s">
        <v>387</v>
      </c>
      <c r="C106" s="24">
        <v>11266.502666666667</v>
      </c>
      <c r="D106" s="16">
        <v>503</v>
      </c>
      <c r="E106" s="16">
        <f t="shared" si="12"/>
        <v>-10763.502666666667</v>
      </c>
      <c r="F106" s="16">
        <v>503</v>
      </c>
      <c r="G106" s="16">
        <f t="shared" si="13"/>
        <v>-10763.502666666667</v>
      </c>
      <c r="H106" s="30">
        <v>1350</v>
      </c>
      <c r="I106" s="16">
        <f t="shared" si="14"/>
        <v>-9916.5026666666672</v>
      </c>
      <c r="J106" s="16">
        <v>1350</v>
      </c>
      <c r="K106" s="30">
        <f t="shared" si="15"/>
        <v>-9916.5026666666672</v>
      </c>
    </row>
    <row r="107" spans="1:11" ht="15.5" x14ac:dyDescent="0.35">
      <c r="A107" s="1">
        <v>103</v>
      </c>
      <c r="B107" s="5" t="s">
        <v>388</v>
      </c>
      <c r="C107" s="24">
        <v>5967.6759999999995</v>
      </c>
      <c r="D107" s="16">
        <v>16823</v>
      </c>
      <c r="E107" s="16">
        <f t="shared" si="12"/>
        <v>10855.324000000001</v>
      </c>
      <c r="F107" s="16">
        <v>16823</v>
      </c>
      <c r="G107" s="16">
        <f t="shared" si="13"/>
        <v>10855.324000000001</v>
      </c>
      <c r="H107" s="30">
        <v>5968</v>
      </c>
      <c r="I107" s="16">
        <f t="shared" si="14"/>
        <v>0.32400000000052387</v>
      </c>
      <c r="J107" s="16">
        <v>10000</v>
      </c>
      <c r="K107" s="30">
        <f t="shared" si="15"/>
        <v>4032.3240000000005</v>
      </c>
    </row>
    <row r="108" spans="1:11" ht="15.5" x14ac:dyDescent="0.35">
      <c r="A108" s="1">
        <v>104</v>
      </c>
      <c r="B108" s="5" t="s">
        <v>389</v>
      </c>
      <c r="C108" s="24">
        <v>6790.1626666666671</v>
      </c>
      <c r="D108" s="16">
        <v>21823</v>
      </c>
      <c r="E108" s="16">
        <f t="shared" si="12"/>
        <v>15032.837333333333</v>
      </c>
      <c r="F108" s="16">
        <v>21823</v>
      </c>
      <c r="G108" s="16">
        <f t="shared" si="13"/>
        <v>15032.837333333333</v>
      </c>
      <c r="H108" s="30">
        <v>6790</v>
      </c>
      <c r="I108" s="16">
        <f t="shared" si="14"/>
        <v>-0.16266666666706442</v>
      </c>
      <c r="J108" s="16">
        <v>20000</v>
      </c>
      <c r="K108" s="30">
        <f t="shared" si="15"/>
        <v>13209.837333333333</v>
      </c>
    </row>
    <row r="109" spans="1:11" ht="15.5" x14ac:dyDescent="0.35">
      <c r="A109" s="1">
        <v>105</v>
      </c>
      <c r="B109" s="5" t="s">
        <v>390</v>
      </c>
      <c r="C109" s="24">
        <v>10214.567999999999</v>
      </c>
      <c r="D109" s="16">
        <v>503</v>
      </c>
      <c r="E109" s="16">
        <f t="shared" si="12"/>
        <v>-9711.5679999999993</v>
      </c>
      <c r="F109" s="16">
        <v>503</v>
      </c>
      <c r="G109" s="16">
        <f t="shared" si="13"/>
        <v>-9711.5679999999993</v>
      </c>
      <c r="H109" s="30">
        <v>1350</v>
      </c>
      <c r="I109" s="16">
        <f t="shared" si="14"/>
        <v>-8864.5679999999993</v>
      </c>
      <c r="J109" s="16">
        <v>1350</v>
      </c>
      <c r="K109" s="30">
        <f t="shared" si="15"/>
        <v>-8864.5679999999993</v>
      </c>
    </row>
    <row r="110" spans="1:11" ht="15.5" x14ac:dyDescent="0.35">
      <c r="A110" s="1">
        <v>106</v>
      </c>
      <c r="B110" s="5" t="s">
        <v>391</v>
      </c>
      <c r="C110" s="24">
        <v>547.28666666666675</v>
      </c>
      <c r="D110" s="16">
        <v>1421</v>
      </c>
      <c r="E110" s="16">
        <f t="shared" si="12"/>
        <v>873.71333333333325</v>
      </c>
      <c r="F110" s="16">
        <v>1421</v>
      </c>
      <c r="G110" s="16">
        <f t="shared" si="13"/>
        <v>873.71333333333325</v>
      </c>
      <c r="H110" s="30">
        <v>547</v>
      </c>
      <c r="I110" s="16">
        <f t="shared" si="14"/>
        <v>-0.28666666666674701</v>
      </c>
      <c r="J110" s="16">
        <v>1150</v>
      </c>
      <c r="K110" s="30">
        <f t="shared" si="15"/>
        <v>602.71333333333325</v>
      </c>
    </row>
    <row r="111" spans="1:11" ht="15.5" x14ac:dyDescent="0.35">
      <c r="A111" s="1">
        <v>107</v>
      </c>
      <c r="B111" s="5" t="s">
        <v>392</v>
      </c>
      <c r="C111" s="24">
        <v>311.43733333333336</v>
      </c>
      <c r="D111" s="16">
        <v>11823</v>
      </c>
      <c r="E111" s="16">
        <f t="shared" si="12"/>
        <v>11511.562666666667</v>
      </c>
      <c r="F111" s="16">
        <v>11823</v>
      </c>
      <c r="G111" s="16">
        <f t="shared" si="13"/>
        <v>11511.562666666667</v>
      </c>
      <c r="H111" s="30">
        <v>311</v>
      </c>
      <c r="I111" s="16">
        <f t="shared" si="14"/>
        <v>-0.43733333333335622</v>
      </c>
      <c r="J111" s="16">
        <v>5000</v>
      </c>
      <c r="K111" s="30">
        <f t="shared" si="15"/>
        <v>4688.5626666666667</v>
      </c>
    </row>
    <row r="112" spans="1:11" ht="15.5" x14ac:dyDescent="0.35">
      <c r="A112" s="1">
        <v>108</v>
      </c>
      <c r="B112" s="5" t="s">
        <v>393</v>
      </c>
      <c r="C112" s="24">
        <v>170</v>
      </c>
      <c r="D112" s="16">
        <v>503</v>
      </c>
      <c r="E112" s="16">
        <f t="shared" si="12"/>
        <v>333</v>
      </c>
      <c r="F112" s="16">
        <v>503</v>
      </c>
      <c r="G112" s="16">
        <f t="shared" si="13"/>
        <v>333</v>
      </c>
      <c r="H112" s="30">
        <v>550</v>
      </c>
      <c r="I112" s="16">
        <f t="shared" si="14"/>
        <v>380</v>
      </c>
      <c r="J112" s="16">
        <v>550</v>
      </c>
      <c r="K112" s="30">
        <f t="shared" si="15"/>
        <v>380</v>
      </c>
    </row>
    <row r="113" spans="1:11" ht="15.5" x14ac:dyDescent="0.35">
      <c r="A113" s="1">
        <v>109</v>
      </c>
      <c r="B113" s="5" t="s">
        <v>394</v>
      </c>
      <c r="C113" s="24">
        <v>170</v>
      </c>
      <c r="D113" s="16">
        <v>1421</v>
      </c>
      <c r="E113" s="16">
        <f t="shared" si="12"/>
        <v>1251</v>
      </c>
      <c r="F113" s="16">
        <v>1421</v>
      </c>
      <c r="G113" s="16">
        <f t="shared" si="13"/>
        <v>1251</v>
      </c>
      <c r="H113" s="30">
        <v>170</v>
      </c>
      <c r="I113" s="16">
        <f t="shared" si="14"/>
        <v>0</v>
      </c>
      <c r="J113" s="16">
        <v>550</v>
      </c>
      <c r="K113" s="30">
        <f t="shared" si="15"/>
        <v>380</v>
      </c>
    </row>
    <row r="114" spans="1:11" ht="15.5" x14ac:dyDescent="0.35">
      <c r="A114" s="1">
        <v>110</v>
      </c>
      <c r="B114" s="5" t="s">
        <v>395</v>
      </c>
      <c r="C114" s="24">
        <v>170</v>
      </c>
      <c r="D114" s="16">
        <v>1421</v>
      </c>
      <c r="E114" s="16">
        <f t="shared" si="12"/>
        <v>1251</v>
      </c>
      <c r="F114" s="16">
        <v>1421</v>
      </c>
      <c r="G114" s="16">
        <f t="shared" si="13"/>
        <v>1251</v>
      </c>
      <c r="H114" s="30">
        <v>170</v>
      </c>
      <c r="I114" s="16">
        <f t="shared" si="14"/>
        <v>0</v>
      </c>
      <c r="J114" s="16">
        <v>550</v>
      </c>
      <c r="K114" s="30">
        <f t="shared" si="15"/>
        <v>380</v>
      </c>
    </row>
    <row r="115" spans="1:11" ht="15.5" x14ac:dyDescent="0.35">
      <c r="A115" s="1">
        <v>111</v>
      </c>
      <c r="B115" s="5" t="s">
        <v>396</v>
      </c>
      <c r="C115" s="24">
        <v>39483.763333333336</v>
      </c>
      <c r="D115" s="16">
        <v>503</v>
      </c>
      <c r="E115" s="16">
        <f t="shared" si="12"/>
        <v>-38980.763333333336</v>
      </c>
      <c r="F115" s="16">
        <v>503</v>
      </c>
      <c r="G115" s="16">
        <f t="shared" si="13"/>
        <v>-38980.763333333336</v>
      </c>
      <c r="H115" s="30">
        <v>1550</v>
      </c>
      <c r="I115" s="16">
        <f t="shared" si="14"/>
        <v>-37933.763333333336</v>
      </c>
      <c r="J115" s="16">
        <v>1550</v>
      </c>
      <c r="K115" s="30">
        <f t="shared" si="15"/>
        <v>-37933.763333333336</v>
      </c>
    </row>
    <row r="116" spans="1:11" ht="15.5" x14ac:dyDescent="0.35">
      <c r="A116" s="1">
        <v>112</v>
      </c>
      <c r="B116" s="5" t="s">
        <v>397</v>
      </c>
      <c r="C116" s="24">
        <v>18323.309333333335</v>
      </c>
      <c r="D116" s="16">
        <v>26823</v>
      </c>
      <c r="E116" s="16">
        <f t="shared" si="12"/>
        <v>8499.6906666666655</v>
      </c>
      <c r="F116" s="16">
        <v>26823</v>
      </c>
      <c r="G116" s="16">
        <f t="shared" si="13"/>
        <v>8499.6906666666655</v>
      </c>
      <c r="H116" s="16">
        <v>18323</v>
      </c>
      <c r="I116" s="16">
        <f t="shared" si="14"/>
        <v>-0.30933333333450719</v>
      </c>
      <c r="J116" s="16">
        <v>30000</v>
      </c>
      <c r="K116" s="30">
        <f t="shared" si="15"/>
        <v>11676.690666666665</v>
      </c>
    </row>
    <row r="117" spans="1:11" ht="15.5" x14ac:dyDescent="0.35">
      <c r="A117" s="1">
        <v>113</v>
      </c>
      <c r="B117" s="5" t="s">
        <v>398</v>
      </c>
      <c r="C117" s="24">
        <v>1066.0246666666667</v>
      </c>
      <c r="D117" s="16">
        <v>11823</v>
      </c>
      <c r="E117" s="16">
        <f t="shared" si="12"/>
        <v>10756.975333333334</v>
      </c>
      <c r="F117" s="16">
        <v>11823</v>
      </c>
      <c r="G117" s="16">
        <f t="shared" si="13"/>
        <v>10756.975333333334</v>
      </c>
      <c r="H117" s="30">
        <v>1066</v>
      </c>
      <c r="I117" s="16">
        <f t="shared" si="14"/>
        <v>-2.4666666666689707E-2</v>
      </c>
      <c r="J117" s="16">
        <v>5000</v>
      </c>
      <c r="K117" s="30">
        <f t="shared" si="15"/>
        <v>3933.9753333333333</v>
      </c>
    </row>
    <row r="118" spans="1:11" ht="15.5" x14ac:dyDescent="0.35">
      <c r="A118" s="1">
        <v>114</v>
      </c>
      <c r="B118" s="5" t="s">
        <v>399</v>
      </c>
      <c r="C118" s="24">
        <v>1110.2</v>
      </c>
      <c r="D118" s="16">
        <v>11823</v>
      </c>
      <c r="E118" s="16">
        <f t="shared" si="12"/>
        <v>10712.8</v>
      </c>
      <c r="F118" s="16">
        <v>11823</v>
      </c>
      <c r="G118" s="16">
        <f t="shared" si="13"/>
        <v>10712.8</v>
      </c>
      <c r="H118" s="30">
        <v>1110</v>
      </c>
      <c r="I118" s="16">
        <f t="shared" si="14"/>
        <v>-0.20000000000004547</v>
      </c>
      <c r="J118" s="16">
        <v>5000</v>
      </c>
      <c r="K118" s="30">
        <f t="shared" si="15"/>
        <v>3889.8</v>
      </c>
    </row>
    <row r="119" spans="1:11" ht="15.5" x14ac:dyDescent="0.35">
      <c r="A119" s="1">
        <v>115</v>
      </c>
      <c r="B119" s="5" t="s">
        <v>400</v>
      </c>
      <c r="C119" s="24">
        <v>203.476</v>
      </c>
      <c r="D119" s="16">
        <v>6823</v>
      </c>
      <c r="E119" s="16">
        <f t="shared" si="12"/>
        <v>6619.5240000000003</v>
      </c>
      <c r="F119" s="16">
        <v>6823</v>
      </c>
      <c r="G119" s="16">
        <f t="shared" si="13"/>
        <v>6619.5240000000003</v>
      </c>
      <c r="H119" s="30">
        <v>203</v>
      </c>
      <c r="I119" s="16">
        <f t="shared" si="14"/>
        <v>-0.47599999999999909</v>
      </c>
      <c r="J119" s="16">
        <v>1000</v>
      </c>
      <c r="K119" s="30">
        <f t="shared" si="15"/>
        <v>796.524</v>
      </c>
    </row>
    <row r="120" spans="1:11" ht="15.5" x14ac:dyDescent="0.35">
      <c r="A120" s="1">
        <v>116</v>
      </c>
      <c r="B120" s="5" t="s">
        <v>401</v>
      </c>
      <c r="C120" s="24">
        <v>360.48466666666667</v>
      </c>
      <c r="D120" s="16">
        <v>1421</v>
      </c>
      <c r="E120" s="16">
        <f t="shared" si="12"/>
        <v>1060.5153333333333</v>
      </c>
      <c r="F120" s="16">
        <v>1421</v>
      </c>
      <c r="G120" s="16">
        <f t="shared" si="13"/>
        <v>1060.5153333333333</v>
      </c>
      <c r="H120" s="138">
        <v>360</v>
      </c>
      <c r="I120" s="16">
        <f t="shared" si="14"/>
        <v>-0.48466666666666924</v>
      </c>
      <c r="J120" s="16">
        <v>550</v>
      </c>
      <c r="K120" s="30">
        <f t="shared" si="15"/>
        <v>189.51533333333333</v>
      </c>
    </row>
    <row r="121" spans="1:11" ht="15.5" x14ac:dyDescent="0.35">
      <c r="A121" s="1">
        <v>117</v>
      </c>
      <c r="B121" s="5" t="s">
        <v>402</v>
      </c>
      <c r="C121" s="24">
        <v>553.80199999999968</v>
      </c>
      <c r="D121" s="16">
        <v>174</v>
      </c>
      <c r="E121" s="16">
        <f t="shared" si="12"/>
        <v>-379.80199999999968</v>
      </c>
      <c r="F121" s="16">
        <v>174</v>
      </c>
      <c r="G121" s="16">
        <f t="shared" si="13"/>
        <v>-379.80199999999968</v>
      </c>
      <c r="H121" s="30">
        <v>450</v>
      </c>
      <c r="I121" s="16">
        <f t="shared" si="14"/>
        <v>-103.80199999999968</v>
      </c>
      <c r="J121" s="16">
        <v>450</v>
      </c>
      <c r="K121" s="30">
        <f t="shared" si="15"/>
        <v>-103.80199999999968</v>
      </c>
    </row>
    <row r="122" spans="1:11" ht="15.5" x14ac:dyDescent="0.35">
      <c r="A122" s="1">
        <v>118</v>
      </c>
      <c r="B122" s="5" t="s">
        <v>403</v>
      </c>
      <c r="C122" s="24">
        <v>170</v>
      </c>
      <c r="D122" s="16">
        <v>6823</v>
      </c>
      <c r="E122" s="16">
        <f t="shared" si="12"/>
        <v>6653</v>
      </c>
      <c r="F122" s="16">
        <v>6823</v>
      </c>
      <c r="G122" s="16">
        <f t="shared" si="13"/>
        <v>6653</v>
      </c>
      <c r="H122" s="30">
        <v>170</v>
      </c>
      <c r="I122" s="16">
        <f t="shared" si="14"/>
        <v>0</v>
      </c>
      <c r="J122" s="16">
        <v>1000</v>
      </c>
      <c r="K122" s="30">
        <f t="shared" si="15"/>
        <v>830</v>
      </c>
    </row>
    <row r="123" spans="1:11" ht="15.5" x14ac:dyDescent="0.35">
      <c r="A123" s="1">
        <v>119</v>
      </c>
      <c r="B123" s="5" t="s">
        <v>404</v>
      </c>
      <c r="C123" s="24">
        <v>323.52199999999993</v>
      </c>
      <c r="D123" s="16">
        <v>503</v>
      </c>
      <c r="E123" s="16">
        <f t="shared" si="12"/>
        <v>179.47800000000007</v>
      </c>
      <c r="F123" s="16">
        <v>503</v>
      </c>
      <c r="G123" s="16">
        <f t="shared" si="13"/>
        <v>179.47800000000007</v>
      </c>
      <c r="H123" s="30">
        <v>750</v>
      </c>
      <c r="I123" s="16">
        <f t="shared" si="14"/>
        <v>426.47800000000007</v>
      </c>
      <c r="J123" s="16">
        <v>750</v>
      </c>
      <c r="K123" s="30">
        <f t="shared" si="15"/>
        <v>426.47800000000007</v>
      </c>
    </row>
    <row r="124" spans="1:11" ht="15.5" x14ac:dyDescent="0.35">
      <c r="A124" s="1">
        <v>120</v>
      </c>
      <c r="B124" s="5" t="s">
        <v>405</v>
      </c>
      <c r="C124" s="24">
        <v>170</v>
      </c>
      <c r="D124" s="16">
        <v>174</v>
      </c>
      <c r="E124" s="16">
        <f t="shared" si="12"/>
        <v>4</v>
      </c>
      <c r="F124" s="16">
        <v>174</v>
      </c>
      <c r="G124" s="16">
        <f t="shared" si="13"/>
        <v>4</v>
      </c>
      <c r="H124" s="30">
        <v>150</v>
      </c>
      <c r="I124" s="16">
        <f t="shared" si="14"/>
        <v>-20</v>
      </c>
      <c r="J124" s="16">
        <v>150</v>
      </c>
      <c r="K124" s="30">
        <f t="shared" si="15"/>
        <v>-20</v>
      </c>
    </row>
    <row r="125" spans="1:11" ht="15.5" x14ac:dyDescent="0.35">
      <c r="A125" s="1">
        <v>121</v>
      </c>
      <c r="B125" s="5" t="s">
        <v>406</v>
      </c>
      <c r="C125" s="24">
        <v>4085.6400000000003</v>
      </c>
      <c r="D125" s="16">
        <v>16823</v>
      </c>
      <c r="E125" s="16">
        <f t="shared" si="12"/>
        <v>12737.36</v>
      </c>
      <c r="F125" s="16">
        <v>16823</v>
      </c>
      <c r="G125" s="16">
        <f t="shared" si="13"/>
        <v>12737.36</v>
      </c>
      <c r="H125" s="30">
        <v>4086</v>
      </c>
      <c r="I125" s="16">
        <f t="shared" si="14"/>
        <v>0.35999999999967258</v>
      </c>
      <c r="J125" s="16">
        <v>10000</v>
      </c>
      <c r="K125" s="30">
        <f t="shared" si="15"/>
        <v>5914.36</v>
      </c>
    </row>
    <row r="126" spans="1:11" ht="15.5" x14ac:dyDescent="0.35">
      <c r="A126" s="1">
        <v>122</v>
      </c>
      <c r="B126" s="5" t="s">
        <v>407</v>
      </c>
      <c r="C126" s="24">
        <v>1468.6980000000001</v>
      </c>
      <c r="D126" s="16">
        <v>11823</v>
      </c>
      <c r="E126" s="16">
        <f t="shared" si="12"/>
        <v>10354.302</v>
      </c>
      <c r="F126" s="16">
        <v>11823</v>
      </c>
      <c r="G126" s="16">
        <f t="shared" si="13"/>
        <v>10354.302</v>
      </c>
      <c r="H126" s="30">
        <v>1469</v>
      </c>
      <c r="I126" s="16">
        <f t="shared" si="14"/>
        <v>0.30199999999990723</v>
      </c>
      <c r="J126" s="16">
        <v>5000</v>
      </c>
      <c r="K126" s="30">
        <f t="shared" si="15"/>
        <v>3531.3019999999997</v>
      </c>
    </row>
    <row r="127" spans="1:11" ht="15.5" x14ac:dyDescent="0.35">
      <c r="A127" s="1">
        <v>123</v>
      </c>
      <c r="B127" s="5" t="s">
        <v>408</v>
      </c>
      <c r="C127" s="24">
        <v>1559.2173333333333</v>
      </c>
      <c r="D127" s="16">
        <v>16823</v>
      </c>
      <c r="E127" s="16">
        <f t="shared" si="12"/>
        <v>15263.782666666666</v>
      </c>
      <c r="F127" s="16">
        <v>16823</v>
      </c>
      <c r="G127" s="16">
        <f t="shared" si="13"/>
        <v>15263.782666666666</v>
      </c>
      <c r="H127" s="30">
        <v>1559</v>
      </c>
      <c r="I127" s="16">
        <f t="shared" si="14"/>
        <v>-0.21733333333327209</v>
      </c>
      <c r="J127" s="16">
        <v>10000</v>
      </c>
      <c r="K127" s="30">
        <f t="shared" si="15"/>
        <v>8440.782666666666</v>
      </c>
    </row>
    <row r="128" spans="1:11" ht="15.5" x14ac:dyDescent="0.35">
      <c r="A128" s="1">
        <v>124</v>
      </c>
      <c r="B128" s="5" t="s">
        <v>409</v>
      </c>
      <c r="C128" s="24">
        <v>85</v>
      </c>
      <c r="D128" s="16">
        <v>251.5</v>
      </c>
      <c r="E128" s="16">
        <f t="shared" si="12"/>
        <v>166.5</v>
      </c>
      <c r="F128" s="16">
        <v>251.5</v>
      </c>
      <c r="G128" s="16">
        <f t="shared" si="13"/>
        <v>166.5</v>
      </c>
      <c r="H128" s="30">
        <v>550</v>
      </c>
      <c r="I128" s="16">
        <f t="shared" si="14"/>
        <v>465</v>
      </c>
      <c r="J128" s="16">
        <v>550</v>
      </c>
      <c r="K128" s="30">
        <f t="shared" si="15"/>
        <v>465</v>
      </c>
    </row>
    <row r="129" spans="1:11" ht="15.5" x14ac:dyDescent="0.35">
      <c r="A129" s="1">
        <v>125</v>
      </c>
      <c r="B129" s="5" t="s">
        <v>410</v>
      </c>
      <c r="C129" s="24">
        <v>2244.9920000000002</v>
      </c>
      <c r="D129" s="16">
        <v>1421</v>
      </c>
      <c r="E129" s="16">
        <f t="shared" si="12"/>
        <v>-823.99200000000019</v>
      </c>
      <c r="F129" s="16">
        <v>1421</v>
      </c>
      <c r="G129" s="16">
        <f t="shared" si="13"/>
        <v>-823.99200000000019</v>
      </c>
      <c r="H129" s="30">
        <v>2245</v>
      </c>
      <c r="I129" s="16">
        <f t="shared" si="14"/>
        <v>7.9999999998108251E-3</v>
      </c>
      <c r="J129" s="16">
        <v>1450</v>
      </c>
      <c r="K129" s="30">
        <f t="shared" si="15"/>
        <v>-794.99200000000019</v>
      </c>
    </row>
    <row r="130" spans="1:11" ht="15.5" x14ac:dyDescent="0.35">
      <c r="A130" s="1">
        <v>126</v>
      </c>
      <c r="B130" s="5" t="s">
        <v>411</v>
      </c>
      <c r="C130" s="24">
        <v>863.43500000000006</v>
      </c>
      <c r="D130" s="16">
        <v>174</v>
      </c>
      <c r="E130" s="16">
        <f t="shared" si="12"/>
        <v>-689.43500000000006</v>
      </c>
      <c r="F130" s="16">
        <v>174</v>
      </c>
      <c r="G130" s="16">
        <f t="shared" si="13"/>
        <v>-689.43500000000006</v>
      </c>
      <c r="H130" s="30">
        <v>450</v>
      </c>
      <c r="I130" s="16">
        <f t="shared" si="14"/>
        <v>-413.43500000000006</v>
      </c>
      <c r="J130" s="16">
        <v>450</v>
      </c>
      <c r="K130" s="30">
        <f t="shared" si="15"/>
        <v>-413.43500000000006</v>
      </c>
    </row>
    <row r="131" spans="1:11" ht="15.5" x14ac:dyDescent="0.35">
      <c r="A131" s="1">
        <v>127</v>
      </c>
      <c r="B131" s="5" t="s">
        <v>412</v>
      </c>
      <c r="C131" s="24">
        <v>4605.1980000000003</v>
      </c>
      <c r="D131" s="16">
        <v>16823</v>
      </c>
      <c r="E131" s="16">
        <f t="shared" si="12"/>
        <v>12217.802</v>
      </c>
      <c r="F131" s="16">
        <v>16823</v>
      </c>
      <c r="G131" s="16">
        <f t="shared" si="13"/>
        <v>12217.802</v>
      </c>
      <c r="H131" s="30">
        <v>4605</v>
      </c>
      <c r="I131" s="16">
        <f t="shared" si="14"/>
        <v>-0.19800000000032014</v>
      </c>
      <c r="J131" s="16">
        <v>10000</v>
      </c>
      <c r="K131" s="30">
        <f t="shared" si="15"/>
        <v>5394.8019999999997</v>
      </c>
    </row>
    <row r="132" spans="1:11" ht="15.5" x14ac:dyDescent="0.35">
      <c r="A132" s="1">
        <v>128</v>
      </c>
      <c r="B132" s="5" t="s">
        <v>413</v>
      </c>
      <c r="C132" s="24">
        <v>6478.9833333333345</v>
      </c>
      <c r="D132" s="16">
        <v>503</v>
      </c>
      <c r="E132" s="16">
        <f t="shared" si="12"/>
        <v>-5975.9833333333345</v>
      </c>
      <c r="F132" s="16">
        <v>503</v>
      </c>
      <c r="G132" s="16">
        <f t="shared" si="13"/>
        <v>-5975.9833333333345</v>
      </c>
      <c r="H132" s="30">
        <v>1150</v>
      </c>
      <c r="I132" s="16">
        <f t="shared" si="14"/>
        <v>-5328.9833333333345</v>
      </c>
      <c r="J132" s="16">
        <v>1150</v>
      </c>
      <c r="K132" s="30">
        <f t="shared" si="15"/>
        <v>-5328.9833333333345</v>
      </c>
    </row>
    <row r="133" spans="1:11" ht="15.5" x14ac:dyDescent="0.35">
      <c r="A133" s="1">
        <v>129</v>
      </c>
      <c r="B133" s="5" t="s">
        <v>414</v>
      </c>
      <c r="C133" s="24">
        <v>85</v>
      </c>
      <c r="D133" s="16">
        <v>3411.5</v>
      </c>
      <c r="E133" s="16">
        <f t="shared" ref="E133:E157" si="16">D133-C133</f>
        <v>3326.5</v>
      </c>
      <c r="F133" s="16">
        <v>3411.5</v>
      </c>
      <c r="G133" s="16">
        <f t="shared" ref="G133:G157" si="17">F133-C133</f>
        <v>3326.5</v>
      </c>
      <c r="H133" s="30">
        <v>85</v>
      </c>
      <c r="I133" s="16">
        <f t="shared" ref="I133:I157" si="18">H133-C133</f>
        <v>0</v>
      </c>
      <c r="J133" s="16">
        <v>1000</v>
      </c>
      <c r="K133" s="30">
        <f t="shared" ref="K133:K157" si="19">J133-C133</f>
        <v>915</v>
      </c>
    </row>
    <row r="134" spans="1:11" ht="15.5" x14ac:dyDescent="0.35">
      <c r="A134" s="1">
        <v>130</v>
      </c>
      <c r="B134" s="5" t="s">
        <v>415</v>
      </c>
      <c r="C134" s="24">
        <v>170</v>
      </c>
      <c r="D134" s="16">
        <v>1421</v>
      </c>
      <c r="E134" s="16">
        <f t="shared" si="16"/>
        <v>1251</v>
      </c>
      <c r="F134" s="16">
        <v>1421</v>
      </c>
      <c r="G134" s="16">
        <f t="shared" si="17"/>
        <v>1251</v>
      </c>
      <c r="H134" s="30">
        <v>170</v>
      </c>
      <c r="I134" s="16">
        <f t="shared" si="18"/>
        <v>0</v>
      </c>
      <c r="J134" s="16">
        <v>550</v>
      </c>
      <c r="K134" s="30">
        <f t="shared" si="19"/>
        <v>380</v>
      </c>
    </row>
    <row r="135" spans="1:11" ht="15.5" x14ac:dyDescent="0.35">
      <c r="A135" s="1">
        <v>131</v>
      </c>
      <c r="B135" s="5" t="s">
        <v>416</v>
      </c>
      <c r="C135" s="24">
        <v>481.31200000000001</v>
      </c>
      <c r="D135" s="16">
        <v>1421</v>
      </c>
      <c r="E135" s="16">
        <f t="shared" si="16"/>
        <v>939.68799999999999</v>
      </c>
      <c r="F135" s="16">
        <v>1421</v>
      </c>
      <c r="G135" s="16">
        <f t="shared" si="17"/>
        <v>939.68799999999999</v>
      </c>
      <c r="H135" s="30">
        <v>481</v>
      </c>
      <c r="I135" s="16">
        <f t="shared" si="18"/>
        <v>-0.31200000000001182</v>
      </c>
      <c r="J135" s="16">
        <v>850</v>
      </c>
      <c r="K135" s="30">
        <f t="shared" si="19"/>
        <v>368.68799999999999</v>
      </c>
    </row>
    <row r="136" spans="1:11" ht="15.5" x14ac:dyDescent="0.35">
      <c r="A136" s="1">
        <v>132</v>
      </c>
      <c r="B136" s="5" t="s">
        <v>417</v>
      </c>
      <c r="C136" s="24">
        <v>1113.6666666666667</v>
      </c>
      <c r="D136" s="16">
        <v>174</v>
      </c>
      <c r="E136" s="16">
        <f t="shared" si="16"/>
        <v>-939.66666666666674</v>
      </c>
      <c r="F136" s="16">
        <v>174</v>
      </c>
      <c r="G136" s="16">
        <f t="shared" si="17"/>
        <v>-939.66666666666674</v>
      </c>
      <c r="H136" s="30">
        <v>350</v>
      </c>
      <c r="I136" s="16">
        <f t="shared" si="18"/>
        <v>-763.66666666666674</v>
      </c>
      <c r="J136" s="16">
        <v>350</v>
      </c>
      <c r="K136" s="30">
        <f t="shared" si="19"/>
        <v>-763.66666666666674</v>
      </c>
    </row>
    <row r="137" spans="1:11" ht="15.5" x14ac:dyDescent="0.35">
      <c r="A137" s="1">
        <v>133</v>
      </c>
      <c r="B137" s="5" t="s">
        <v>418</v>
      </c>
      <c r="C137" s="24">
        <v>170</v>
      </c>
      <c r="D137" s="16">
        <v>1421</v>
      </c>
      <c r="E137" s="16">
        <f t="shared" si="16"/>
        <v>1251</v>
      </c>
      <c r="F137" s="16">
        <v>1421</v>
      </c>
      <c r="G137" s="16">
        <f t="shared" si="17"/>
        <v>1251</v>
      </c>
      <c r="H137" s="138">
        <v>170</v>
      </c>
      <c r="I137" s="16">
        <f t="shared" si="18"/>
        <v>0</v>
      </c>
      <c r="J137" s="16">
        <v>550</v>
      </c>
      <c r="K137" s="30">
        <f t="shared" si="19"/>
        <v>380</v>
      </c>
    </row>
    <row r="138" spans="1:11" ht="15.5" x14ac:dyDescent="0.35">
      <c r="A138" s="1">
        <v>134</v>
      </c>
      <c r="B138" s="5" t="s">
        <v>419</v>
      </c>
      <c r="C138" s="24">
        <v>13647.04</v>
      </c>
      <c r="D138" s="16">
        <v>21823</v>
      </c>
      <c r="E138" s="16">
        <f t="shared" si="16"/>
        <v>8175.9599999999991</v>
      </c>
      <c r="F138" s="16">
        <v>21823</v>
      </c>
      <c r="G138" s="16">
        <f t="shared" si="17"/>
        <v>8175.9599999999991</v>
      </c>
      <c r="H138" s="30">
        <v>13647</v>
      </c>
      <c r="I138" s="16">
        <f t="shared" si="18"/>
        <v>-4.0000000000873115E-2</v>
      </c>
      <c r="J138" s="16">
        <v>20000</v>
      </c>
      <c r="K138" s="30">
        <f t="shared" si="19"/>
        <v>6352.9599999999991</v>
      </c>
    </row>
    <row r="139" spans="1:11" ht="15.5" x14ac:dyDescent="0.35">
      <c r="A139" s="1">
        <v>135</v>
      </c>
      <c r="B139" s="5" t="s">
        <v>420</v>
      </c>
      <c r="C139" s="24">
        <v>10227</v>
      </c>
      <c r="D139" s="16">
        <v>21823</v>
      </c>
      <c r="E139" s="16">
        <f t="shared" si="16"/>
        <v>11596</v>
      </c>
      <c r="F139" s="16">
        <v>21823</v>
      </c>
      <c r="G139" s="16">
        <f t="shared" si="17"/>
        <v>11596</v>
      </c>
      <c r="H139" s="30">
        <v>10227</v>
      </c>
      <c r="I139" s="16">
        <f t="shared" si="18"/>
        <v>0</v>
      </c>
      <c r="J139" s="16">
        <v>20000</v>
      </c>
      <c r="K139" s="30">
        <f t="shared" si="19"/>
        <v>9773</v>
      </c>
    </row>
    <row r="140" spans="1:11" ht="15.5" x14ac:dyDescent="0.35">
      <c r="A140" s="1">
        <v>136</v>
      </c>
      <c r="B140" s="5" t="s">
        <v>421</v>
      </c>
      <c r="C140" s="24">
        <v>170</v>
      </c>
      <c r="D140" s="16">
        <v>174</v>
      </c>
      <c r="E140" s="16">
        <f t="shared" si="16"/>
        <v>4</v>
      </c>
      <c r="F140" s="16">
        <v>174</v>
      </c>
      <c r="G140" s="16">
        <f t="shared" si="17"/>
        <v>4</v>
      </c>
      <c r="H140" s="30">
        <v>250</v>
      </c>
      <c r="I140" s="16">
        <f t="shared" si="18"/>
        <v>80</v>
      </c>
      <c r="J140" s="16">
        <v>250</v>
      </c>
      <c r="K140" s="30">
        <f t="shared" si="19"/>
        <v>80</v>
      </c>
    </row>
    <row r="141" spans="1:11" ht="15.5" x14ac:dyDescent="0.35">
      <c r="A141" s="1">
        <v>137</v>
      </c>
      <c r="B141" s="5" t="s">
        <v>422</v>
      </c>
      <c r="C141" s="24">
        <v>5757.4920000000002</v>
      </c>
      <c r="D141" s="16">
        <v>16823</v>
      </c>
      <c r="E141" s="16">
        <f t="shared" si="16"/>
        <v>11065.508</v>
      </c>
      <c r="F141" s="16">
        <v>16823</v>
      </c>
      <c r="G141" s="16">
        <f t="shared" si="17"/>
        <v>11065.508</v>
      </c>
      <c r="H141" s="30">
        <v>5757</v>
      </c>
      <c r="I141" s="16">
        <f t="shared" si="18"/>
        <v>-0.49200000000018917</v>
      </c>
      <c r="J141" s="16">
        <v>10000</v>
      </c>
      <c r="K141" s="30">
        <f t="shared" si="19"/>
        <v>4242.5079999999998</v>
      </c>
    </row>
    <row r="142" spans="1:11" ht="15.5" x14ac:dyDescent="0.35">
      <c r="A142" s="1">
        <v>138</v>
      </c>
      <c r="B142" s="5" t="s">
        <v>423</v>
      </c>
      <c r="C142" s="24">
        <v>4686.8640000000014</v>
      </c>
      <c r="D142" s="16">
        <v>503</v>
      </c>
      <c r="E142" s="16">
        <f t="shared" si="16"/>
        <v>-4183.8640000000014</v>
      </c>
      <c r="F142" s="16">
        <v>503</v>
      </c>
      <c r="G142" s="16">
        <f t="shared" si="17"/>
        <v>-4183.8640000000014</v>
      </c>
      <c r="H142" s="30">
        <v>1350</v>
      </c>
      <c r="I142" s="16">
        <f t="shared" si="18"/>
        <v>-3336.8640000000014</v>
      </c>
      <c r="J142" s="16">
        <v>1350</v>
      </c>
      <c r="K142" s="30">
        <f t="shared" si="19"/>
        <v>-3336.8640000000014</v>
      </c>
    </row>
    <row r="143" spans="1:11" ht="15.5" x14ac:dyDescent="0.35">
      <c r="A143" s="1">
        <v>139</v>
      </c>
      <c r="B143" s="5" t="s">
        <v>424</v>
      </c>
      <c r="C143" s="24">
        <v>6644.8266666666668</v>
      </c>
      <c r="D143" s="16">
        <v>1421</v>
      </c>
      <c r="E143" s="16">
        <f t="shared" si="16"/>
        <v>-5223.8266666666668</v>
      </c>
      <c r="F143" s="16">
        <v>1421</v>
      </c>
      <c r="G143" s="16">
        <f t="shared" si="17"/>
        <v>-5223.8266666666668</v>
      </c>
      <c r="H143" s="30">
        <v>6645</v>
      </c>
      <c r="I143" s="16">
        <f t="shared" si="18"/>
        <v>0.17333333333317569</v>
      </c>
      <c r="J143" s="16">
        <v>1450</v>
      </c>
      <c r="K143" s="30">
        <f t="shared" si="19"/>
        <v>-5194.8266666666668</v>
      </c>
    </row>
    <row r="144" spans="1:11" ht="15.5" x14ac:dyDescent="0.35">
      <c r="A144" s="1">
        <v>140</v>
      </c>
      <c r="B144" s="5" t="s">
        <v>425</v>
      </c>
      <c r="C144" s="24">
        <v>170</v>
      </c>
      <c r="D144" s="16">
        <v>174</v>
      </c>
      <c r="E144" s="16">
        <f t="shared" si="16"/>
        <v>4</v>
      </c>
      <c r="F144" s="16">
        <v>174</v>
      </c>
      <c r="G144" s="16">
        <f t="shared" si="17"/>
        <v>4</v>
      </c>
      <c r="H144" s="30">
        <v>250</v>
      </c>
      <c r="I144" s="16">
        <f t="shared" si="18"/>
        <v>80</v>
      </c>
      <c r="J144" s="16">
        <v>250</v>
      </c>
      <c r="K144" s="30">
        <f t="shared" si="19"/>
        <v>80</v>
      </c>
    </row>
    <row r="145" spans="1:11" ht="15.5" x14ac:dyDescent="0.35">
      <c r="A145" s="1">
        <v>141</v>
      </c>
      <c r="B145" s="5" t="s">
        <v>426</v>
      </c>
      <c r="C145" s="24">
        <v>232.75200000000001</v>
      </c>
      <c r="D145" s="16">
        <v>710.5</v>
      </c>
      <c r="E145" s="16">
        <f t="shared" si="16"/>
        <v>477.74799999999999</v>
      </c>
      <c r="F145" s="16">
        <v>710.5</v>
      </c>
      <c r="G145" s="16">
        <f t="shared" si="17"/>
        <v>477.74799999999999</v>
      </c>
      <c r="H145" s="30">
        <v>233</v>
      </c>
      <c r="I145" s="16">
        <f t="shared" si="18"/>
        <v>0.24799999999999045</v>
      </c>
      <c r="J145" s="16">
        <v>850</v>
      </c>
      <c r="K145" s="30">
        <f t="shared" si="19"/>
        <v>617.24800000000005</v>
      </c>
    </row>
    <row r="146" spans="1:11" ht="15.5" x14ac:dyDescent="0.35">
      <c r="A146" s="1">
        <v>142</v>
      </c>
      <c r="B146" s="5" t="s">
        <v>427</v>
      </c>
      <c r="C146" s="24">
        <v>557.64800000000002</v>
      </c>
      <c r="D146" s="16">
        <v>18646</v>
      </c>
      <c r="E146" s="16">
        <f t="shared" si="16"/>
        <v>18088.351999999999</v>
      </c>
      <c r="F146" s="16">
        <v>18646</v>
      </c>
      <c r="G146" s="16">
        <f t="shared" si="17"/>
        <v>18088.351999999999</v>
      </c>
      <c r="H146" s="30">
        <v>558</v>
      </c>
      <c r="I146" s="16">
        <f t="shared" si="18"/>
        <v>0.35199999999997544</v>
      </c>
      <c r="J146" s="16">
        <v>5000</v>
      </c>
      <c r="K146" s="30">
        <f t="shared" si="19"/>
        <v>4442.3519999999999</v>
      </c>
    </row>
    <row r="147" spans="1:11" s="1" customFormat="1" ht="15.5" x14ac:dyDescent="0.35">
      <c r="A147" s="1">
        <v>143</v>
      </c>
      <c r="B147" s="5" t="s">
        <v>428</v>
      </c>
      <c r="C147" s="24">
        <v>1063.0066666666669</v>
      </c>
      <c r="D147" s="16">
        <v>503</v>
      </c>
      <c r="E147" s="16">
        <f t="shared" si="16"/>
        <v>-560.00666666666689</v>
      </c>
      <c r="F147" s="16">
        <v>503</v>
      </c>
      <c r="G147" s="16">
        <f t="shared" si="17"/>
        <v>-560.00666666666689</v>
      </c>
      <c r="H147" s="30">
        <v>950</v>
      </c>
      <c r="I147" s="16">
        <f t="shared" si="18"/>
        <v>-113.00666666666689</v>
      </c>
      <c r="J147" s="16">
        <v>950</v>
      </c>
      <c r="K147" s="30">
        <f t="shared" si="19"/>
        <v>-113.00666666666689</v>
      </c>
    </row>
    <row r="148" spans="1:11" s="1" customFormat="1" ht="15.5" x14ac:dyDescent="0.35">
      <c r="A148" s="1">
        <v>144</v>
      </c>
      <c r="B148" s="5" t="s">
        <v>429</v>
      </c>
      <c r="C148" s="24">
        <v>4514.232</v>
      </c>
      <c r="D148" s="16">
        <v>1421</v>
      </c>
      <c r="E148" s="16">
        <f t="shared" si="16"/>
        <v>-3093.232</v>
      </c>
      <c r="F148" s="16">
        <v>1421</v>
      </c>
      <c r="G148" s="16">
        <f t="shared" si="17"/>
        <v>-3093.232</v>
      </c>
      <c r="H148" s="30">
        <v>4514</v>
      </c>
      <c r="I148" s="16">
        <f t="shared" si="18"/>
        <v>-0.2319999999999709</v>
      </c>
      <c r="J148" s="16">
        <v>1750</v>
      </c>
      <c r="K148" s="30">
        <f t="shared" si="19"/>
        <v>-2764.232</v>
      </c>
    </row>
    <row r="149" spans="1:11" s="1" customFormat="1" ht="15.5" x14ac:dyDescent="0.35">
      <c r="A149" s="1">
        <v>145</v>
      </c>
      <c r="B149" s="5" t="s">
        <v>430</v>
      </c>
      <c r="C149" s="24">
        <v>9335.0389999999898</v>
      </c>
      <c r="D149" s="16">
        <v>174</v>
      </c>
      <c r="E149" s="16">
        <f t="shared" si="16"/>
        <v>-9161.0389999999898</v>
      </c>
      <c r="F149" s="16">
        <v>174</v>
      </c>
      <c r="G149" s="16">
        <f t="shared" si="17"/>
        <v>-9161.0389999999898</v>
      </c>
      <c r="H149" s="30">
        <v>750</v>
      </c>
      <c r="I149" s="16">
        <f t="shared" si="18"/>
        <v>-8585.0389999999898</v>
      </c>
      <c r="J149" s="16">
        <v>750</v>
      </c>
      <c r="K149" s="30">
        <f t="shared" si="19"/>
        <v>-8585.0389999999898</v>
      </c>
    </row>
    <row r="150" spans="1:11" s="1" customFormat="1" ht="15.5" x14ac:dyDescent="0.35">
      <c r="A150" s="1">
        <v>146</v>
      </c>
      <c r="B150" s="5" t="s">
        <v>431</v>
      </c>
      <c r="C150" s="24">
        <v>170</v>
      </c>
      <c r="D150" s="16">
        <v>1421</v>
      </c>
      <c r="E150" s="16">
        <f t="shared" si="16"/>
        <v>1251</v>
      </c>
      <c r="F150" s="16">
        <v>1421</v>
      </c>
      <c r="G150" s="16">
        <f t="shared" si="17"/>
        <v>1251</v>
      </c>
      <c r="H150" s="138">
        <v>170</v>
      </c>
      <c r="I150" s="16">
        <f t="shared" si="18"/>
        <v>0</v>
      </c>
      <c r="J150" s="16">
        <v>550</v>
      </c>
      <c r="K150" s="30">
        <f t="shared" si="19"/>
        <v>380</v>
      </c>
    </row>
    <row r="151" spans="1:11" s="1" customFormat="1" ht="15.5" x14ac:dyDescent="0.35">
      <c r="A151" s="1">
        <v>147</v>
      </c>
      <c r="B151" s="5" t="s">
        <v>432</v>
      </c>
      <c r="C151" s="24">
        <v>521.32933333333335</v>
      </c>
      <c r="D151" s="16">
        <v>11823</v>
      </c>
      <c r="E151" s="16">
        <f t="shared" si="16"/>
        <v>11301.670666666667</v>
      </c>
      <c r="F151" s="16">
        <v>11823</v>
      </c>
      <c r="G151" s="16">
        <f t="shared" si="17"/>
        <v>11301.670666666667</v>
      </c>
      <c r="H151" s="30">
        <v>521</v>
      </c>
      <c r="I151" s="16">
        <f t="shared" si="18"/>
        <v>-0.32933333333335213</v>
      </c>
      <c r="J151" s="16">
        <v>5000</v>
      </c>
      <c r="K151" s="30">
        <f t="shared" si="19"/>
        <v>4478.6706666666669</v>
      </c>
    </row>
    <row r="152" spans="1:11" s="1" customFormat="1" ht="15.5" x14ac:dyDescent="0.35">
      <c r="A152" s="1">
        <v>148</v>
      </c>
      <c r="B152" s="5" t="s">
        <v>433</v>
      </c>
      <c r="C152" s="24">
        <v>157535.872</v>
      </c>
      <c r="D152" s="16">
        <v>106823</v>
      </c>
      <c r="E152" s="16">
        <f t="shared" si="16"/>
        <v>-50712.872000000003</v>
      </c>
      <c r="F152" s="16">
        <v>109250</v>
      </c>
      <c r="G152" s="16">
        <f t="shared" si="17"/>
        <v>-48285.872000000003</v>
      </c>
      <c r="H152" s="30">
        <v>157536</v>
      </c>
      <c r="I152" s="16">
        <f t="shared" si="18"/>
        <v>0.1279999999969732</v>
      </c>
      <c r="J152" s="16">
        <v>100000</v>
      </c>
      <c r="K152" s="30">
        <f t="shared" si="19"/>
        <v>-57535.872000000003</v>
      </c>
    </row>
    <row r="153" spans="1:11" s="1" customFormat="1" ht="15.5" x14ac:dyDescent="0.35">
      <c r="A153" s="1">
        <v>149</v>
      </c>
      <c r="B153" s="5" t="s">
        <v>434</v>
      </c>
      <c r="C153" s="24">
        <v>841960.6</v>
      </c>
      <c r="D153" s="16">
        <v>506823</v>
      </c>
      <c r="E153" s="16">
        <f t="shared" si="16"/>
        <v>-335137.59999999998</v>
      </c>
      <c r="F153" s="16">
        <v>511615</v>
      </c>
      <c r="G153" s="16">
        <f t="shared" si="17"/>
        <v>-330345.59999999998</v>
      </c>
      <c r="H153" s="30">
        <v>841961</v>
      </c>
      <c r="I153" s="16">
        <f t="shared" si="18"/>
        <v>0.40000000002328306</v>
      </c>
      <c r="J153" s="16">
        <v>825000</v>
      </c>
      <c r="K153" s="30">
        <f t="shared" si="19"/>
        <v>-16960.599999999977</v>
      </c>
    </row>
    <row r="154" spans="1:11" s="1" customFormat="1" ht="15.5" x14ac:dyDescent="0.35">
      <c r="A154" s="1">
        <v>150</v>
      </c>
      <c r="B154" s="5" t="s">
        <v>435</v>
      </c>
      <c r="C154" s="24">
        <v>170</v>
      </c>
      <c r="D154" s="16">
        <v>503</v>
      </c>
      <c r="E154" s="16">
        <f t="shared" si="16"/>
        <v>333</v>
      </c>
      <c r="F154" s="16">
        <v>503</v>
      </c>
      <c r="G154" s="16">
        <f t="shared" si="17"/>
        <v>333</v>
      </c>
      <c r="H154" s="30">
        <v>350</v>
      </c>
      <c r="I154" s="16">
        <f t="shared" si="18"/>
        <v>180</v>
      </c>
      <c r="J154" s="16">
        <v>350</v>
      </c>
      <c r="K154" s="30">
        <f t="shared" si="19"/>
        <v>180</v>
      </c>
    </row>
    <row r="155" spans="1:11" s="1" customFormat="1" ht="15.5" x14ac:dyDescent="0.35">
      <c r="A155" s="1">
        <v>151</v>
      </c>
      <c r="B155" s="5" t="s">
        <v>436</v>
      </c>
      <c r="C155" s="24">
        <v>1161.7790000000002</v>
      </c>
      <c r="D155" s="16">
        <v>174</v>
      </c>
      <c r="E155" s="16">
        <f t="shared" si="16"/>
        <v>-987.77900000000022</v>
      </c>
      <c r="F155" s="16">
        <v>174</v>
      </c>
      <c r="G155" s="16">
        <f t="shared" si="17"/>
        <v>-987.77900000000022</v>
      </c>
      <c r="H155" s="30">
        <v>350</v>
      </c>
      <c r="I155" s="16">
        <f t="shared" si="18"/>
        <v>-811.77900000000022</v>
      </c>
      <c r="J155" s="16">
        <v>350</v>
      </c>
      <c r="K155" s="30">
        <f t="shared" si="19"/>
        <v>-811.77900000000022</v>
      </c>
    </row>
    <row r="156" spans="1:11" s="1" customFormat="1" ht="15.5" x14ac:dyDescent="0.35">
      <c r="A156" s="1">
        <v>152</v>
      </c>
      <c r="B156" s="5" t="s">
        <v>437</v>
      </c>
      <c r="C156" s="24">
        <v>3738.6283333333313</v>
      </c>
      <c r="D156" s="16">
        <v>503</v>
      </c>
      <c r="E156" s="16">
        <f t="shared" si="16"/>
        <v>-3235.6283333333313</v>
      </c>
      <c r="F156" s="16">
        <v>503</v>
      </c>
      <c r="G156" s="16">
        <f t="shared" si="17"/>
        <v>-3235.6283333333313</v>
      </c>
      <c r="H156" s="30">
        <v>1350</v>
      </c>
      <c r="I156" s="16">
        <f t="shared" si="18"/>
        <v>-2388.6283333333313</v>
      </c>
      <c r="J156" s="16">
        <v>1350</v>
      </c>
      <c r="K156" s="30">
        <f t="shared" si="19"/>
        <v>-2388.6283333333313</v>
      </c>
    </row>
    <row r="157" spans="1:11" s="1" customFormat="1" ht="15.5" x14ac:dyDescent="0.35">
      <c r="A157" s="1">
        <v>153</v>
      </c>
      <c r="B157" s="5" t="s">
        <v>438</v>
      </c>
      <c r="C157" s="24">
        <v>1718.8680000000004</v>
      </c>
      <c r="D157" s="16">
        <v>503</v>
      </c>
      <c r="E157" s="16">
        <f t="shared" si="16"/>
        <v>-1215.8680000000004</v>
      </c>
      <c r="F157" s="16">
        <v>503</v>
      </c>
      <c r="G157" s="16">
        <f t="shared" si="17"/>
        <v>-1215.8680000000004</v>
      </c>
      <c r="H157" s="30">
        <v>950</v>
      </c>
      <c r="I157" s="16">
        <f t="shared" si="18"/>
        <v>-768.86800000000039</v>
      </c>
      <c r="J157" s="16">
        <v>950</v>
      </c>
      <c r="K157" s="30">
        <f t="shared" si="19"/>
        <v>-768.86800000000039</v>
      </c>
    </row>
    <row r="158" spans="1:11" s="1" customFormat="1" ht="15.5" x14ac:dyDescent="0.35">
      <c r="K158" s="31"/>
    </row>
    <row r="159" spans="1:11" ht="15.75" customHeight="1" x14ac:dyDescent="0.35">
      <c r="B159" s="92" t="s">
        <v>256</v>
      </c>
      <c r="C159" s="93">
        <f>SUM(C5:C157)</f>
        <v>1589603.8973333335</v>
      </c>
      <c r="D159" s="93">
        <f t="shared" ref="D159:J159" si="20">SUM(D5:D157)</f>
        <v>1582843</v>
      </c>
      <c r="E159" s="93"/>
      <c r="F159" s="93">
        <f t="shared" si="20"/>
        <v>1607588.4350000001</v>
      </c>
      <c r="G159" s="93"/>
      <c r="H159" s="93">
        <f t="shared" si="20"/>
        <v>1469896</v>
      </c>
      <c r="I159" s="93"/>
      <c r="J159" s="93">
        <f t="shared" si="20"/>
        <v>1628700</v>
      </c>
      <c r="K159" s="93"/>
    </row>
  </sheetData>
  <sortState xmlns:xlrd2="http://schemas.microsoft.com/office/spreadsheetml/2017/richdata2" ref="B5:K157">
    <sortCondition ref="B5:B157"/>
  </sortState>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17561-03F1-9949-AC5F-F13520FA38EB}">
  <dimension ref="A1:X161"/>
  <sheetViews>
    <sheetView topLeftCell="B1" workbookViewId="0">
      <selection activeCell="B1" sqref="B1"/>
    </sheetView>
  </sheetViews>
  <sheetFormatPr defaultColWidth="11" defaultRowHeight="15.75" customHeight="1" x14ac:dyDescent="0.35"/>
  <cols>
    <col min="1" max="1" width="4" style="5" bestFit="1" customWidth="1"/>
    <col min="2" max="2" width="29.33203125" style="5" bestFit="1" customWidth="1"/>
    <col min="3" max="3" width="20.83203125" style="5" bestFit="1" customWidth="1"/>
    <col min="4" max="4" width="14.5" style="5" bestFit="1" customWidth="1"/>
    <col min="5" max="5" width="12.5" style="5" bestFit="1" customWidth="1"/>
    <col min="6" max="6" width="18" style="5" customWidth="1"/>
    <col min="7" max="7" width="16.5" style="5" customWidth="1"/>
    <col min="8" max="8" width="17.83203125" style="5" customWidth="1"/>
    <col min="9" max="9" width="31.5" style="16" customWidth="1"/>
    <col min="10" max="11" width="10.83203125" style="1"/>
    <col min="12" max="12" width="43" style="1" customWidth="1"/>
    <col min="13" max="24" width="10.83203125" style="1"/>
  </cols>
  <sheetData>
    <row r="1" spans="1:12" ht="47" thickBot="1" x14ac:dyDescent="0.4">
      <c r="B1" s="13" t="s">
        <v>0</v>
      </c>
      <c r="C1" s="13" t="s">
        <v>1</v>
      </c>
      <c r="D1" s="13" t="s">
        <v>2</v>
      </c>
      <c r="E1" s="13" t="s">
        <v>3</v>
      </c>
      <c r="F1" s="27" t="s">
        <v>439</v>
      </c>
      <c r="G1" s="27" t="s">
        <v>5</v>
      </c>
      <c r="H1" s="28" t="s">
        <v>6</v>
      </c>
      <c r="I1" s="26" t="s">
        <v>440</v>
      </c>
      <c r="K1" s="49" t="s">
        <v>273</v>
      </c>
      <c r="L1" s="50" t="s">
        <v>441</v>
      </c>
    </row>
    <row r="2" spans="1:12" ht="46.5" x14ac:dyDescent="0.35">
      <c r="B2" s="42" t="s">
        <v>20</v>
      </c>
      <c r="C2" s="42" t="s">
        <v>21</v>
      </c>
      <c r="D2" s="43" t="s">
        <v>22</v>
      </c>
      <c r="E2" s="43" t="s">
        <v>23</v>
      </c>
      <c r="F2" s="43" t="s">
        <v>442</v>
      </c>
      <c r="G2" s="43" t="s">
        <v>25</v>
      </c>
      <c r="H2" s="44" t="s">
        <v>26</v>
      </c>
      <c r="I2" s="64" t="s">
        <v>443</v>
      </c>
      <c r="K2" s="51" t="s">
        <v>273</v>
      </c>
      <c r="L2" s="52" t="s">
        <v>444</v>
      </c>
    </row>
    <row r="3" spans="1:12" ht="62" x14ac:dyDescent="0.35">
      <c r="B3" s="42" t="s">
        <v>40</v>
      </c>
      <c r="C3" s="42" t="s">
        <v>41</v>
      </c>
      <c r="D3" s="43" t="s">
        <v>42</v>
      </c>
      <c r="E3" s="43" t="s">
        <v>43</v>
      </c>
      <c r="F3" s="43" t="s">
        <v>445</v>
      </c>
      <c r="G3" s="43" t="s">
        <v>45</v>
      </c>
      <c r="H3" s="44" t="s">
        <v>46</v>
      </c>
      <c r="I3" s="64" t="s">
        <v>446</v>
      </c>
      <c r="K3" s="51" t="s">
        <v>276</v>
      </c>
      <c r="L3" s="52" t="s">
        <v>447</v>
      </c>
    </row>
    <row r="4" spans="1:12" ht="62" x14ac:dyDescent="0.35">
      <c r="B4" s="42" t="s">
        <v>60</v>
      </c>
      <c r="C4" s="42" t="s">
        <v>61</v>
      </c>
      <c r="D4" s="43" t="s">
        <v>62</v>
      </c>
      <c r="E4" s="43" t="s">
        <v>63</v>
      </c>
      <c r="F4" s="43" t="s">
        <v>64</v>
      </c>
      <c r="G4" s="43" t="s">
        <v>65</v>
      </c>
      <c r="H4" s="44" t="s">
        <v>66</v>
      </c>
      <c r="I4" s="64" t="s">
        <v>448</v>
      </c>
      <c r="K4" s="53" t="s">
        <v>278</v>
      </c>
      <c r="L4" s="54" t="s">
        <v>449</v>
      </c>
    </row>
    <row r="5" spans="1:12" ht="15.5" x14ac:dyDescent="0.35">
      <c r="A5" s="5">
        <v>1</v>
      </c>
      <c r="B5" s="5" t="s">
        <v>286</v>
      </c>
      <c r="C5" s="5" t="s">
        <v>450</v>
      </c>
      <c r="D5" s="5" t="s">
        <v>81</v>
      </c>
      <c r="E5" s="16">
        <v>552</v>
      </c>
      <c r="F5" s="16">
        <v>6770</v>
      </c>
      <c r="G5" s="5" t="s">
        <v>82</v>
      </c>
      <c r="H5" s="5">
        <v>0.6</v>
      </c>
      <c r="I5" s="16">
        <v>85</v>
      </c>
    </row>
    <row r="6" spans="1:12" ht="15.5" x14ac:dyDescent="0.35">
      <c r="A6" s="5">
        <v>2</v>
      </c>
      <c r="B6" s="5" t="s">
        <v>287</v>
      </c>
      <c r="C6" s="5" t="s">
        <v>451</v>
      </c>
      <c r="D6" s="5" t="s">
        <v>87</v>
      </c>
      <c r="E6" s="16">
        <v>26443</v>
      </c>
      <c r="F6" s="16">
        <v>3920</v>
      </c>
      <c r="G6" s="5" t="s">
        <v>88</v>
      </c>
      <c r="H6" s="5">
        <v>0.75</v>
      </c>
      <c r="I6" s="16">
        <v>1918.66</v>
      </c>
    </row>
    <row r="7" spans="1:12" ht="15.5" x14ac:dyDescent="0.35">
      <c r="A7" s="5">
        <v>3</v>
      </c>
      <c r="B7" s="5" t="s">
        <v>288</v>
      </c>
      <c r="C7" s="5" t="s">
        <v>452</v>
      </c>
      <c r="D7" s="5" t="s">
        <v>87</v>
      </c>
      <c r="E7" s="16">
        <v>437</v>
      </c>
      <c r="F7" s="16">
        <v>19050</v>
      </c>
      <c r="G7" s="5" t="s">
        <v>93</v>
      </c>
      <c r="H7" s="5">
        <v>0.3</v>
      </c>
      <c r="I7" s="16">
        <v>170</v>
      </c>
    </row>
    <row r="8" spans="1:12" ht="15.5" x14ac:dyDescent="0.35">
      <c r="A8" s="5">
        <v>4</v>
      </c>
      <c r="B8" s="5" t="s">
        <v>289</v>
      </c>
      <c r="C8" s="5" t="s">
        <v>452</v>
      </c>
      <c r="D8" s="5" t="s">
        <v>87</v>
      </c>
      <c r="E8" s="16">
        <v>4738</v>
      </c>
      <c r="F8" s="16">
        <v>11590</v>
      </c>
      <c r="G8" s="5" t="s">
        <v>82</v>
      </c>
      <c r="H8" s="5">
        <v>0.6</v>
      </c>
      <c r="I8" s="16">
        <v>881.71200000000022</v>
      </c>
    </row>
    <row r="9" spans="1:12" ht="15.5" x14ac:dyDescent="0.35">
      <c r="A9" s="5">
        <v>5</v>
      </c>
      <c r="B9" s="5" t="s">
        <v>290</v>
      </c>
      <c r="C9" s="5" t="s">
        <v>450</v>
      </c>
      <c r="D9" s="5" t="s">
        <v>87</v>
      </c>
      <c r="E9" s="16">
        <v>768</v>
      </c>
      <c r="F9" s="16">
        <v>5960</v>
      </c>
      <c r="G9" s="5" t="s">
        <v>82</v>
      </c>
      <c r="H9" s="5">
        <v>0.6</v>
      </c>
      <c r="I9" s="16">
        <v>170</v>
      </c>
    </row>
    <row r="10" spans="1:12" ht="15.5" x14ac:dyDescent="0.35">
      <c r="A10" s="5">
        <v>6</v>
      </c>
      <c r="B10" s="5" t="s">
        <v>291</v>
      </c>
      <c r="C10" s="5" t="s">
        <v>452</v>
      </c>
      <c r="D10" s="5" t="s">
        <v>87</v>
      </c>
      <c r="E10" s="16">
        <v>351</v>
      </c>
      <c r="F10" s="16">
        <v>33410</v>
      </c>
      <c r="G10" s="5" t="s">
        <v>98</v>
      </c>
      <c r="H10" s="5">
        <v>0.15</v>
      </c>
      <c r="I10" s="16">
        <v>170</v>
      </c>
    </row>
    <row r="11" spans="1:12" ht="15.5" x14ac:dyDescent="0.35">
      <c r="A11" s="5">
        <v>7</v>
      </c>
      <c r="B11" s="5" t="s">
        <v>292</v>
      </c>
      <c r="C11" s="5" t="s">
        <v>453</v>
      </c>
      <c r="D11" s="5" t="s">
        <v>87</v>
      </c>
      <c r="E11" s="16">
        <v>18446</v>
      </c>
      <c r="F11" s="16">
        <v>60840</v>
      </c>
      <c r="G11" s="5" t="s">
        <v>101</v>
      </c>
      <c r="H11" s="5">
        <v>0</v>
      </c>
      <c r="I11" s="16">
        <v>9591.92</v>
      </c>
    </row>
    <row r="12" spans="1:12" ht="15.5" x14ac:dyDescent="0.35">
      <c r="A12" s="5">
        <v>8</v>
      </c>
      <c r="B12" s="5" t="s">
        <v>293</v>
      </c>
      <c r="C12" s="5" t="s">
        <v>450</v>
      </c>
      <c r="D12" s="5" t="s">
        <v>87</v>
      </c>
      <c r="E12" s="16">
        <v>12837</v>
      </c>
      <c r="F12" s="16">
        <v>55720</v>
      </c>
      <c r="G12" s="5" t="s">
        <v>101</v>
      </c>
      <c r="H12" s="5">
        <v>0</v>
      </c>
      <c r="I12" s="16">
        <v>3960.32</v>
      </c>
    </row>
    <row r="13" spans="1:12" ht="15.5" x14ac:dyDescent="0.35">
      <c r="A13" s="5">
        <v>9</v>
      </c>
      <c r="B13" s="5" t="s">
        <v>294</v>
      </c>
      <c r="C13" s="5" t="s">
        <v>450</v>
      </c>
      <c r="D13" s="5" t="s">
        <v>87</v>
      </c>
      <c r="E13" s="16">
        <v>856</v>
      </c>
      <c r="F13" s="16">
        <v>5660</v>
      </c>
      <c r="G13" s="5" t="s">
        <v>82</v>
      </c>
      <c r="H13" s="5">
        <v>0.6</v>
      </c>
      <c r="I13" s="16">
        <v>178.048</v>
      </c>
    </row>
    <row r="14" spans="1:12" ht="15.5" x14ac:dyDescent="0.35">
      <c r="A14" s="5">
        <v>10</v>
      </c>
      <c r="B14" s="5" t="s">
        <v>295</v>
      </c>
      <c r="C14" s="5" t="s">
        <v>452</v>
      </c>
      <c r="D14" s="5" t="s">
        <v>87</v>
      </c>
      <c r="E14" s="16">
        <v>310</v>
      </c>
      <c r="F14" s="16">
        <v>31520</v>
      </c>
      <c r="G14" s="5" t="s">
        <v>98</v>
      </c>
      <c r="H14" s="5">
        <v>0.15</v>
      </c>
      <c r="I14" s="16">
        <v>458.54666666666674</v>
      </c>
    </row>
    <row r="15" spans="1:12" ht="15.5" x14ac:dyDescent="0.35">
      <c r="A15" s="5">
        <v>11</v>
      </c>
      <c r="B15" s="5" t="s">
        <v>296</v>
      </c>
      <c r="C15" s="5" t="s">
        <v>451</v>
      </c>
      <c r="D15" s="5" t="s">
        <v>87</v>
      </c>
      <c r="E15" s="16">
        <v>5314</v>
      </c>
      <c r="F15" s="16">
        <v>27720</v>
      </c>
      <c r="G15" s="5" t="s">
        <v>98</v>
      </c>
      <c r="H15" s="5">
        <v>0.15</v>
      </c>
      <c r="I15" s="16">
        <v>1039.6633333333334</v>
      </c>
    </row>
    <row r="16" spans="1:12" ht="15.5" x14ac:dyDescent="0.35">
      <c r="A16" s="5">
        <v>12</v>
      </c>
      <c r="B16" s="5" t="s">
        <v>297</v>
      </c>
      <c r="C16" s="5" t="s">
        <v>453</v>
      </c>
      <c r="D16" s="5" t="s">
        <v>87</v>
      </c>
      <c r="E16" s="16">
        <v>71340</v>
      </c>
      <c r="F16" s="16">
        <v>2820</v>
      </c>
      <c r="G16" s="5" t="s">
        <v>88</v>
      </c>
      <c r="H16" s="5">
        <v>0.75</v>
      </c>
      <c r="I16" s="16">
        <v>2178.67</v>
      </c>
    </row>
    <row r="17" spans="1:9" ht="15.5" x14ac:dyDescent="0.35">
      <c r="A17" s="5">
        <v>13</v>
      </c>
      <c r="B17" s="5" t="s">
        <v>298</v>
      </c>
      <c r="C17" s="5" t="s">
        <v>452</v>
      </c>
      <c r="D17" s="5" t="s">
        <v>87</v>
      </c>
      <c r="E17" s="16">
        <v>1074</v>
      </c>
      <c r="F17" s="16">
        <v>19490</v>
      </c>
      <c r="G17" s="5" t="s">
        <v>98</v>
      </c>
      <c r="H17" s="5">
        <v>0.15</v>
      </c>
      <c r="I17" s="16">
        <v>474.70800000000003</v>
      </c>
    </row>
    <row r="18" spans="1:9" ht="15.5" x14ac:dyDescent="0.35">
      <c r="A18" s="5">
        <v>14</v>
      </c>
      <c r="B18" s="5" t="s">
        <v>299</v>
      </c>
      <c r="C18" s="5" t="s">
        <v>450</v>
      </c>
      <c r="D18" s="5" t="s">
        <v>87</v>
      </c>
      <c r="E18" s="16">
        <v>335</v>
      </c>
      <c r="F18" s="16">
        <v>7210</v>
      </c>
      <c r="G18" s="5" t="s">
        <v>82</v>
      </c>
      <c r="H18" s="5">
        <v>0.6</v>
      </c>
      <c r="I18" s="16">
        <v>170</v>
      </c>
    </row>
    <row r="19" spans="1:9" ht="15.5" x14ac:dyDescent="0.35">
      <c r="A19" s="5">
        <v>15</v>
      </c>
      <c r="B19" s="5" t="s">
        <v>300</v>
      </c>
      <c r="C19" s="5" t="s">
        <v>450</v>
      </c>
      <c r="D19" s="5" t="s">
        <v>87</v>
      </c>
      <c r="E19" s="16">
        <v>70782</v>
      </c>
      <c r="F19" s="16">
        <v>53890</v>
      </c>
      <c r="G19" s="5" t="s">
        <v>101</v>
      </c>
      <c r="H19" s="5">
        <v>0</v>
      </c>
      <c r="I19" s="16">
        <v>27532.16</v>
      </c>
    </row>
    <row r="20" spans="1:9" ht="15.5" x14ac:dyDescent="0.35">
      <c r="A20" s="5">
        <v>16</v>
      </c>
      <c r="B20" s="5" t="s">
        <v>301</v>
      </c>
      <c r="C20" s="5" t="s">
        <v>452</v>
      </c>
      <c r="D20" s="5" t="s">
        <v>87</v>
      </c>
      <c r="E20" s="16">
        <v>484</v>
      </c>
      <c r="F20" s="16">
        <v>6630</v>
      </c>
      <c r="G20" s="5" t="s">
        <v>82</v>
      </c>
      <c r="H20" s="5">
        <v>0.6</v>
      </c>
      <c r="I20" s="16">
        <v>170</v>
      </c>
    </row>
    <row r="21" spans="1:9" ht="15.5" x14ac:dyDescent="0.35">
      <c r="A21" s="5">
        <v>17</v>
      </c>
      <c r="B21" s="5" t="s">
        <v>302</v>
      </c>
      <c r="C21" s="5" t="s">
        <v>454</v>
      </c>
      <c r="D21" s="5" t="s">
        <v>87</v>
      </c>
      <c r="E21" s="16">
        <v>3435</v>
      </c>
      <c r="F21" s="16">
        <v>1400</v>
      </c>
      <c r="G21" s="5" t="s">
        <v>84</v>
      </c>
      <c r="H21" s="5">
        <v>0.85</v>
      </c>
      <c r="I21" s="16">
        <v>173.98000000000002</v>
      </c>
    </row>
    <row r="22" spans="1:9" ht="15.5" x14ac:dyDescent="0.35">
      <c r="A22" s="5">
        <v>18</v>
      </c>
      <c r="B22" s="5" t="s">
        <v>303</v>
      </c>
      <c r="C22" s="5" t="s">
        <v>452</v>
      </c>
      <c r="D22" s="5" t="s">
        <v>87</v>
      </c>
      <c r="E22" s="16">
        <v>97</v>
      </c>
      <c r="F22" s="16">
        <v>3490</v>
      </c>
      <c r="G22" s="5" t="s">
        <v>88</v>
      </c>
      <c r="H22" s="5">
        <v>0.75</v>
      </c>
      <c r="I22" s="16">
        <v>170</v>
      </c>
    </row>
    <row r="23" spans="1:9" ht="15.5" x14ac:dyDescent="0.35">
      <c r="A23" s="5">
        <v>19</v>
      </c>
      <c r="B23" s="5" t="s">
        <v>304</v>
      </c>
      <c r="C23" s="5" t="s">
        <v>454</v>
      </c>
      <c r="D23" s="5" t="s">
        <v>87</v>
      </c>
      <c r="E23" s="16">
        <v>10310</v>
      </c>
      <c r="F23" s="16">
        <v>7430</v>
      </c>
      <c r="G23" s="5" t="s">
        <v>82</v>
      </c>
      <c r="H23" s="5">
        <v>0.6</v>
      </c>
      <c r="I23" s="16">
        <v>2144.48</v>
      </c>
    </row>
    <row r="24" spans="1:9" ht="15.5" x14ac:dyDescent="0.35">
      <c r="A24" s="5">
        <v>20</v>
      </c>
      <c r="B24" s="5" t="s">
        <v>305</v>
      </c>
      <c r="C24" s="5" t="s">
        <v>452</v>
      </c>
      <c r="D24" s="5" t="s">
        <v>87</v>
      </c>
      <c r="E24" s="16">
        <v>3181</v>
      </c>
      <c r="F24" s="16">
        <v>8140</v>
      </c>
      <c r="G24" s="5" t="s">
        <v>82</v>
      </c>
      <c r="H24" s="5">
        <v>0.6</v>
      </c>
      <c r="I24" s="16">
        <v>661.64800000000014</v>
      </c>
    </row>
    <row r="25" spans="1:9" ht="15.5" x14ac:dyDescent="0.35">
      <c r="A25" s="5">
        <v>21</v>
      </c>
      <c r="B25" s="5" t="s">
        <v>306</v>
      </c>
      <c r="C25" s="5" t="s">
        <v>453</v>
      </c>
      <c r="D25" s="5" t="s">
        <v>87</v>
      </c>
      <c r="E25" s="16">
        <v>815</v>
      </c>
      <c r="F25" s="16">
        <v>31410</v>
      </c>
      <c r="G25" s="5" t="s">
        <v>98</v>
      </c>
      <c r="H25" s="5">
        <v>0.15</v>
      </c>
      <c r="I25" s="16">
        <v>360.23</v>
      </c>
    </row>
    <row r="26" spans="1:9" ht="15.5" x14ac:dyDescent="0.35">
      <c r="A26" s="5">
        <v>22</v>
      </c>
      <c r="B26" s="5" t="s">
        <v>307</v>
      </c>
      <c r="C26" s="5" t="s">
        <v>454</v>
      </c>
      <c r="D26" s="5" t="s">
        <v>87</v>
      </c>
      <c r="E26" s="16">
        <v>3023</v>
      </c>
      <c r="F26" s="16">
        <v>850</v>
      </c>
      <c r="G26" s="5" t="s">
        <v>90</v>
      </c>
      <c r="H26" s="5">
        <v>0.92500000000000004</v>
      </c>
      <c r="I26" s="16">
        <v>170</v>
      </c>
    </row>
    <row r="27" spans="1:9" ht="15.5" x14ac:dyDescent="0.35">
      <c r="A27" s="5">
        <v>23</v>
      </c>
      <c r="B27" s="5" t="s">
        <v>308</v>
      </c>
      <c r="C27" s="5" t="s">
        <v>454</v>
      </c>
      <c r="D27" s="5" t="s">
        <v>87</v>
      </c>
      <c r="E27" s="16">
        <v>15023</v>
      </c>
      <c r="F27" s="16">
        <v>240</v>
      </c>
      <c r="G27" s="5" t="s">
        <v>119</v>
      </c>
      <c r="H27" s="5">
        <v>1</v>
      </c>
      <c r="I27" s="16">
        <v>170</v>
      </c>
    </row>
    <row r="28" spans="1:9" ht="15.5" x14ac:dyDescent="0.35">
      <c r="A28" s="5">
        <v>24</v>
      </c>
      <c r="B28" s="5" t="s">
        <v>309</v>
      </c>
      <c r="C28" s="5" t="s">
        <v>453</v>
      </c>
      <c r="D28" s="5" t="s">
        <v>87</v>
      </c>
      <c r="E28" s="16">
        <v>2239</v>
      </c>
      <c r="F28" s="16">
        <v>1690</v>
      </c>
      <c r="G28" s="5" t="s">
        <v>84</v>
      </c>
      <c r="H28" s="5">
        <v>0.85</v>
      </c>
      <c r="I28" s="16">
        <v>418.39999999999992</v>
      </c>
    </row>
    <row r="29" spans="1:9" ht="15.5" x14ac:dyDescent="0.35">
      <c r="A29" s="5">
        <v>25</v>
      </c>
      <c r="B29" s="5" t="s">
        <v>310</v>
      </c>
      <c r="C29" s="5" t="s">
        <v>454</v>
      </c>
      <c r="D29" s="5" t="s">
        <v>87</v>
      </c>
      <c r="E29" s="16">
        <v>6806</v>
      </c>
      <c r="F29" s="16">
        <v>1640</v>
      </c>
      <c r="G29" s="5" t="s">
        <v>84</v>
      </c>
      <c r="H29" s="5">
        <v>0.85</v>
      </c>
      <c r="I29" s="16">
        <v>530.86799999999994</v>
      </c>
    </row>
    <row r="30" spans="1:9" ht="15.5" x14ac:dyDescent="0.35">
      <c r="A30" s="5">
        <v>26</v>
      </c>
      <c r="B30" s="5" t="s">
        <v>311</v>
      </c>
      <c r="C30" s="5" t="s">
        <v>452</v>
      </c>
      <c r="D30" s="5" t="s">
        <v>87</v>
      </c>
      <c r="E30" s="16">
        <v>73623</v>
      </c>
      <c r="F30" s="16">
        <v>52960</v>
      </c>
      <c r="G30" s="5" t="s">
        <v>101</v>
      </c>
      <c r="H30" s="5">
        <v>0</v>
      </c>
      <c r="I30" s="16">
        <v>27927.439999999999</v>
      </c>
    </row>
    <row r="31" spans="1:9" ht="15.5" x14ac:dyDescent="0.35">
      <c r="A31" s="5">
        <v>27</v>
      </c>
      <c r="B31" s="5" t="s">
        <v>312</v>
      </c>
      <c r="C31" s="5" t="s">
        <v>454</v>
      </c>
      <c r="D31" s="5" t="s">
        <v>87</v>
      </c>
      <c r="E31" s="16">
        <v>8488</v>
      </c>
      <c r="F31" s="16">
        <v>480</v>
      </c>
      <c r="G31" s="5" t="s">
        <v>119</v>
      </c>
      <c r="H31" s="5">
        <v>1</v>
      </c>
      <c r="I31" s="16">
        <v>170</v>
      </c>
    </row>
    <row r="32" spans="1:9" ht="15.5" x14ac:dyDescent="0.35">
      <c r="A32" s="5">
        <v>28</v>
      </c>
      <c r="B32" s="5" t="s">
        <v>313</v>
      </c>
      <c r="C32" s="5" t="s">
        <v>454</v>
      </c>
      <c r="D32" s="5" t="s">
        <v>87</v>
      </c>
      <c r="E32" s="16">
        <v>12772</v>
      </c>
      <c r="F32" s="16">
        <v>690</v>
      </c>
      <c r="G32" s="5" t="s">
        <v>119</v>
      </c>
      <c r="H32" s="5">
        <v>1</v>
      </c>
      <c r="I32" s="16">
        <v>364.18666666666678</v>
      </c>
    </row>
    <row r="33" spans="1:9" ht="15.5" x14ac:dyDescent="0.35">
      <c r="A33" s="5">
        <v>29</v>
      </c>
      <c r="B33" s="5" t="s">
        <v>314</v>
      </c>
      <c r="C33" s="5" t="s">
        <v>452</v>
      </c>
      <c r="D33" s="5" t="s">
        <v>87</v>
      </c>
      <c r="E33" s="16">
        <v>26172</v>
      </c>
      <c r="F33" s="16">
        <v>15360</v>
      </c>
      <c r="G33" s="5" t="s">
        <v>93</v>
      </c>
      <c r="H33" s="5">
        <v>0.3</v>
      </c>
      <c r="I33" s="16">
        <v>6346.956000000001</v>
      </c>
    </row>
    <row r="34" spans="1:9" ht="15.5" x14ac:dyDescent="0.35">
      <c r="A34" s="5">
        <v>30</v>
      </c>
      <c r="B34" s="5" t="s">
        <v>315</v>
      </c>
      <c r="C34" s="5" t="s">
        <v>452</v>
      </c>
      <c r="D34" s="5" t="s">
        <v>87</v>
      </c>
      <c r="E34" s="16">
        <v>132</v>
      </c>
      <c r="F34" s="16">
        <v>6500</v>
      </c>
      <c r="G34" s="5" t="s">
        <v>82</v>
      </c>
      <c r="H34" s="5">
        <v>0.6</v>
      </c>
      <c r="I34" s="16">
        <v>170</v>
      </c>
    </row>
    <row r="35" spans="1:9" ht="15.5" x14ac:dyDescent="0.35">
      <c r="A35" s="5">
        <v>31</v>
      </c>
      <c r="B35" s="5" t="s">
        <v>316</v>
      </c>
      <c r="C35" s="5" t="s">
        <v>454</v>
      </c>
      <c r="D35" s="5" t="s">
        <v>87</v>
      </c>
      <c r="E35" s="16">
        <v>72832</v>
      </c>
      <c r="F35" s="16">
        <v>610</v>
      </c>
      <c r="G35" s="5" t="s">
        <v>84</v>
      </c>
      <c r="H35" s="5">
        <v>0.85</v>
      </c>
      <c r="I35" s="16">
        <v>170</v>
      </c>
    </row>
    <row r="36" spans="1:9" ht="15.5" x14ac:dyDescent="0.35">
      <c r="A36" s="5">
        <v>32</v>
      </c>
      <c r="B36" s="5" t="s">
        <v>317</v>
      </c>
      <c r="C36" s="5" t="s">
        <v>454</v>
      </c>
      <c r="D36" s="5" t="s">
        <v>87</v>
      </c>
      <c r="E36" s="16">
        <v>9697</v>
      </c>
      <c r="F36" s="16">
        <v>2290</v>
      </c>
      <c r="G36" s="5" t="s">
        <v>119</v>
      </c>
      <c r="H36" s="5">
        <v>1</v>
      </c>
      <c r="I36" s="16">
        <v>320.26800000000003</v>
      </c>
    </row>
    <row r="37" spans="1:9" ht="15.5" x14ac:dyDescent="0.35">
      <c r="A37" s="5">
        <v>33</v>
      </c>
      <c r="B37" s="5" t="s">
        <v>318</v>
      </c>
      <c r="C37" s="5" t="s">
        <v>453</v>
      </c>
      <c r="D37" s="5" t="s">
        <v>87</v>
      </c>
      <c r="E37" s="16">
        <v>915</v>
      </c>
      <c r="F37" s="16">
        <v>16860</v>
      </c>
      <c r="G37" s="5" t="s">
        <v>93</v>
      </c>
      <c r="H37" s="5">
        <v>0.3</v>
      </c>
      <c r="I37" s="16">
        <v>197.68666666666667</v>
      </c>
    </row>
    <row r="38" spans="1:9" ht="15.5" x14ac:dyDescent="0.35">
      <c r="A38" s="5">
        <v>34</v>
      </c>
      <c r="B38" s="5" t="s">
        <v>319</v>
      </c>
      <c r="C38" s="5" t="s">
        <v>452</v>
      </c>
      <c r="D38" s="5" t="s">
        <v>87</v>
      </c>
      <c r="E38" s="16">
        <v>11705</v>
      </c>
      <c r="F38" s="16">
        <v>12920</v>
      </c>
      <c r="G38" s="5" t="s">
        <v>133</v>
      </c>
      <c r="H38" s="5">
        <v>0.45</v>
      </c>
      <c r="I38" s="16">
        <v>1921.2086666666664</v>
      </c>
    </row>
    <row r="39" spans="1:9" ht="15.5" x14ac:dyDescent="0.35">
      <c r="A39" s="5">
        <v>35</v>
      </c>
      <c r="B39" s="5" t="s">
        <v>320</v>
      </c>
      <c r="C39" s="5" t="s">
        <v>454</v>
      </c>
      <c r="D39" s="5" t="s">
        <v>87</v>
      </c>
      <c r="E39" s="16">
        <v>10321</v>
      </c>
      <c r="F39" s="16">
        <v>2620</v>
      </c>
      <c r="G39" s="5" t="s">
        <v>84</v>
      </c>
      <c r="H39" s="5">
        <v>0.85</v>
      </c>
      <c r="I39" s="16">
        <v>519.98800000000017</v>
      </c>
    </row>
    <row r="40" spans="1:9" ht="15.5" x14ac:dyDescent="0.35">
      <c r="A40" s="5">
        <v>36</v>
      </c>
      <c r="B40" s="5" t="s">
        <v>321</v>
      </c>
      <c r="C40" s="5" t="s">
        <v>450</v>
      </c>
      <c r="D40" s="5" t="s">
        <v>87</v>
      </c>
      <c r="E40" s="16">
        <v>1543</v>
      </c>
      <c r="F40" s="16">
        <v>19600</v>
      </c>
      <c r="G40" s="5" t="s">
        <v>136</v>
      </c>
      <c r="H40" s="5">
        <v>0.15</v>
      </c>
      <c r="I40" s="16">
        <v>520</v>
      </c>
    </row>
    <row r="41" spans="1:9" ht="15.5" x14ac:dyDescent="0.35">
      <c r="A41" s="5">
        <v>37</v>
      </c>
      <c r="B41" s="5" t="s">
        <v>322</v>
      </c>
      <c r="C41" s="5" t="s">
        <v>452</v>
      </c>
      <c r="D41" s="5" t="s">
        <v>87</v>
      </c>
      <c r="E41" s="16">
        <v>184</v>
      </c>
      <c r="F41" s="16">
        <v>18430</v>
      </c>
      <c r="G41" s="5" t="s">
        <v>98</v>
      </c>
      <c r="H41" s="5">
        <v>0.15</v>
      </c>
      <c r="I41" s="16">
        <v>170</v>
      </c>
    </row>
    <row r="42" spans="1:9" ht="15.5" x14ac:dyDescent="0.35">
      <c r="A42" s="5">
        <v>38</v>
      </c>
      <c r="B42" s="5" t="s">
        <v>323</v>
      </c>
      <c r="C42" s="5" t="s">
        <v>450</v>
      </c>
      <c r="D42" s="5" t="s">
        <v>87</v>
      </c>
      <c r="E42" s="16">
        <v>883</v>
      </c>
      <c r="F42" s="16">
        <v>31520</v>
      </c>
      <c r="G42" s="5" t="s">
        <v>98</v>
      </c>
      <c r="H42" s="5">
        <v>0.15</v>
      </c>
      <c r="I42" s="16">
        <v>390.28600000000006</v>
      </c>
    </row>
    <row r="43" spans="1:9" ht="15.5" x14ac:dyDescent="0.35">
      <c r="A43" s="5">
        <v>39</v>
      </c>
      <c r="B43" s="5" t="s">
        <v>324</v>
      </c>
      <c r="C43" s="5" t="s">
        <v>450</v>
      </c>
      <c r="D43" s="5" t="s">
        <v>87</v>
      </c>
      <c r="E43" s="16">
        <v>34531</v>
      </c>
      <c r="F43" s="16">
        <v>26100</v>
      </c>
      <c r="G43" s="5" t="s">
        <v>98</v>
      </c>
      <c r="H43" s="5">
        <v>0.15</v>
      </c>
      <c r="I43" s="16">
        <v>11495.660666666667</v>
      </c>
    </row>
    <row r="44" spans="1:9" ht="15.5" x14ac:dyDescent="0.35">
      <c r="A44" s="5">
        <v>40</v>
      </c>
      <c r="B44" s="5" t="s">
        <v>325</v>
      </c>
      <c r="C44" s="5" t="s">
        <v>450</v>
      </c>
      <c r="D44" s="5" t="s">
        <v>87</v>
      </c>
      <c r="E44" s="16">
        <v>18132</v>
      </c>
      <c r="F44" s="16">
        <v>73520</v>
      </c>
      <c r="G44" s="5" t="s">
        <v>101</v>
      </c>
      <c r="H44" s="5">
        <v>0</v>
      </c>
      <c r="I44" s="16">
        <v>7756.2133333333331</v>
      </c>
    </row>
    <row r="45" spans="1:9" ht="15.5" x14ac:dyDescent="0.35">
      <c r="A45" s="5">
        <v>41</v>
      </c>
      <c r="B45" s="5" t="s">
        <v>326</v>
      </c>
      <c r="C45" s="5" t="s">
        <v>452</v>
      </c>
      <c r="D45" s="5" t="s">
        <v>87</v>
      </c>
      <c r="E45" s="16">
        <v>310</v>
      </c>
      <c r="F45" s="16">
        <v>8430</v>
      </c>
      <c r="G45" s="5" t="s">
        <v>82</v>
      </c>
      <c r="H45" s="5">
        <v>0.6</v>
      </c>
      <c r="I45" s="16">
        <v>170</v>
      </c>
    </row>
    <row r="46" spans="1:9" ht="15.5" x14ac:dyDescent="0.35">
      <c r="A46" s="5">
        <v>42</v>
      </c>
      <c r="B46" s="5" t="s">
        <v>327</v>
      </c>
      <c r="C46" s="5" t="s">
        <v>452</v>
      </c>
      <c r="D46" s="5" t="s">
        <v>87</v>
      </c>
      <c r="E46" s="16">
        <v>328</v>
      </c>
      <c r="F46" s="16">
        <v>9050</v>
      </c>
      <c r="G46" s="5" t="s">
        <v>82</v>
      </c>
      <c r="H46" s="5">
        <v>0.6</v>
      </c>
      <c r="I46" s="16">
        <v>170</v>
      </c>
    </row>
    <row r="47" spans="1:9" ht="15.5" x14ac:dyDescent="0.35">
      <c r="A47" s="5">
        <v>43</v>
      </c>
      <c r="B47" s="5" t="s">
        <v>328</v>
      </c>
      <c r="C47" s="5" t="s">
        <v>452</v>
      </c>
      <c r="D47" s="5" t="s">
        <v>87</v>
      </c>
      <c r="E47" s="16">
        <v>13</v>
      </c>
      <c r="F47" s="16">
        <v>6300</v>
      </c>
      <c r="G47" s="5" t="s">
        <v>82</v>
      </c>
      <c r="H47" s="5">
        <v>0.6</v>
      </c>
      <c r="I47" s="16">
        <v>170</v>
      </c>
    </row>
    <row r="48" spans="1:9" ht="15.5" x14ac:dyDescent="0.35">
      <c r="A48" s="5">
        <v>44</v>
      </c>
      <c r="B48" s="5" t="s">
        <v>329</v>
      </c>
      <c r="C48" s="5" t="s">
        <v>451</v>
      </c>
      <c r="D48" s="5" t="s">
        <v>87</v>
      </c>
      <c r="E48" s="16">
        <v>17008</v>
      </c>
      <c r="F48" s="16">
        <v>4100</v>
      </c>
      <c r="G48" s="5" t="s">
        <v>88</v>
      </c>
      <c r="H48" s="5">
        <v>0.75</v>
      </c>
      <c r="I48" s="16">
        <v>2211.04</v>
      </c>
    </row>
    <row r="49" spans="1:9" ht="15.5" x14ac:dyDescent="0.35">
      <c r="A49" s="5">
        <v>45</v>
      </c>
      <c r="B49" s="5" t="s">
        <v>330</v>
      </c>
      <c r="C49" s="5" t="s">
        <v>452</v>
      </c>
      <c r="D49" s="5" t="s">
        <v>87</v>
      </c>
      <c r="E49" s="16">
        <v>48</v>
      </c>
      <c r="F49" s="16">
        <v>4720</v>
      </c>
      <c r="G49" s="5" t="s">
        <v>82</v>
      </c>
      <c r="H49" s="5">
        <v>0.6</v>
      </c>
      <c r="I49" s="16">
        <v>170</v>
      </c>
    </row>
    <row r="50" spans="1:9" ht="15.5" x14ac:dyDescent="0.35">
      <c r="A50" s="5">
        <v>46</v>
      </c>
      <c r="B50" s="5" t="s">
        <v>331</v>
      </c>
      <c r="C50" s="5" t="s">
        <v>450</v>
      </c>
      <c r="D50" s="5" t="s">
        <v>87</v>
      </c>
      <c r="E50" s="16">
        <v>731</v>
      </c>
      <c r="F50" s="16">
        <v>27120</v>
      </c>
      <c r="G50" s="5" t="s">
        <v>98</v>
      </c>
      <c r="H50" s="5">
        <v>0.15</v>
      </c>
      <c r="I50" s="16">
        <v>264.452</v>
      </c>
    </row>
    <row r="51" spans="1:9" ht="15.5" x14ac:dyDescent="0.35">
      <c r="A51" s="5">
        <v>47</v>
      </c>
      <c r="B51" s="5" t="s">
        <v>332</v>
      </c>
      <c r="C51" s="5" t="s">
        <v>454</v>
      </c>
      <c r="D51" s="5" t="s">
        <v>87</v>
      </c>
      <c r="E51" s="16">
        <v>3450</v>
      </c>
      <c r="F51" s="16">
        <v>9830</v>
      </c>
      <c r="G51" s="5" t="s">
        <v>88</v>
      </c>
      <c r="H51" s="5">
        <v>0.75</v>
      </c>
      <c r="I51" s="16">
        <v>448.5</v>
      </c>
    </row>
    <row r="52" spans="1:9" ht="15.5" x14ac:dyDescent="0.35">
      <c r="A52" s="5">
        <v>48</v>
      </c>
      <c r="B52" s="5" t="s">
        <v>333</v>
      </c>
      <c r="C52" s="5" t="s">
        <v>453</v>
      </c>
      <c r="D52" s="5" t="s">
        <v>87</v>
      </c>
      <c r="E52" s="16">
        <v>984</v>
      </c>
      <c r="F52" s="16">
        <v>5390</v>
      </c>
      <c r="G52" s="5" t="s">
        <v>82</v>
      </c>
      <c r="H52" s="5">
        <v>0.6</v>
      </c>
      <c r="I52" s="16">
        <v>204.67200000000003</v>
      </c>
    </row>
    <row r="53" spans="1:9" ht="15.5" x14ac:dyDescent="0.35">
      <c r="A53" s="5">
        <v>49</v>
      </c>
      <c r="B53" s="5" t="s">
        <v>334</v>
      </c>
      <c r="C53" s="5" t="s">
        <v>450</v>
      </c>
      <c r="D53" s="5" t="s">
        <v>87</v>
      </c>
      <c r="E53" s="16">
        <v>29977</v>
      </c>
      <c r="F53" s="16">
        <v>54930</v>
      </c>
      <c r="G53" s="5" t="s">
        <v>101</v>
      </c>
      <c r="H53" s="5">
        <v>0</v>
      </c>
      <c r="I53" s="16">
        <v>15588.04</v>
      </c>
    </row>
    <row r="54" spans="1:9" ht="15.5" x14ac:dyDescent="0.35">
      <c r="A54" s="5">
        <v>50</v>
      </c>
      <c r="B54" s="5" t="s">
        <v>335</v>
      </c>
      <c r="C54" s="5" t="s">
        <v>450</v>
      </c>
      <c r="D54" s="5" t="s">
        <v>87</v>
      </c>
      <c r="E54" s="16">
        <v>106075</v>
      </c>
      <c r="F54" s="16">
        <v>45290</v>
      </c>
      <c r="G54" s="5" t="s">
        <v>98</v>
      </c>
      <c r="H54" s="5">
        <v>0.15</v>
      </c>
      <c r="I54" s="16">
        <v>26058.25</v>
      </c>
    </row>
    <row r="55" spans="1:9" ht="15.5" x14ac:dyDescent="0.35">
      <c r="A55" s="5">
        <v>51</v>
      </c>
      <c r="B55" s="5" t="s">
        <v>336</v>
      </c>
      <c r="C55" s="5" t="s">
        <v>454</v>
      </c>
      <c r="D55" s="5" t="s">
        <v>87</v>
      </c>
      <c r="E55" s="16">
        <v>19599</v>
      </c>
      <c r="F55" s="16">
        <v>800</v>
      </c>
      <c r="G55" s="5" t="s">
        <v>90</v>
      </c>
      <c r="H55" s="5">
        <v>0.92500000000000004</v>
      </c>
      <c r="I55" s="16">
        <v>341.45366666666632</v>
      </c>
    </row>
    <row r="56" spans="1:9" ht="15.5" x14ac:dyDescent="0.35">
      <c r="A56" s="5">
        <v>52</v>
      </c>
      <c r="B56" s="5" t="s">
        <v>337</v>
      </c>
      <c r="C56" s="5" t="s">
        <v>450</v>
      </c>
      <c r="D56" s="5" t="s">
        <v>87</v>
      </c>
      <c r="E56" s="16">
        <v>512</v>
      </c>
      <c r="F56" s="16">
        <v>5600</v>
      </c>
      <c r="G56" s="5" t="s">
        <v>82</v>
      </c>
      <c r="H56" s="5">
        <v>0.6</v>
      </c>
      <c r="I56" s="16">
        <v>170</v>
      </c>
    </row>
    <row r="57" spans="1:9" ht="15.5" x14ac:dyDescent="0.35">
      <c r="A57" s="5">
        <v>53</v>
      </c>
      <c r="B57" s="5" t="s">
        <v>338</v>
      </c>
      <c r="C57" s="5" t="s">
        <v>450</v>
      </c>
      <c r="D57" s="5" t="s">
        <v>87</v>
      </c>
      <c r="E57" s="16">
        <v>36756</v>
      </c>
      <c r="F57" s="16">
        <v>54030</v>
      </c>
      <c r="G57" s="5" t="s">
        <v>101</v>
      </c>
      <c r="H57" s="5">
        <v>0</v>
      </c>
      <c r="I57" s="16">
        <v>12080.106666666667</v>
      </c>
    </row>
    <row r="58" spans="1:9" ht="15.5" x14ac:dyDescent="0.35">
      <c r="A58" s="5">
        <v>54</v>
      </c>
      <c r="B58" s="5" t="s">
        <v>339</v>
      </c>
      <c r="C58" s="5" t="s">
        <v>454</v>
      </c>
      <c r="D58" s="5" t="s">
        <v>87</v>
      </c>
      <c r="E58" s="16">
        <v>198596</v>
      </c>
      <c r="F58" s="16">
        <v>2380</v>
      </c>
      <c r="G58" s="5" t="s">
        <v>84</v>
      </c>
      <c r="H58" s="5">
        <v>0.85</v>
      </c>
      <c r="I58" s="16">
        <v>4242.431333333333</v>
      </c>
    </row>
    <row r="59" spans="1:9" ht="15.5" x14ac:dyDescent="0.35">
      <c r="A59" s="5">
        <v>55</v>
      </c>
      <c r="B59" s="5" t="s">
        <v>340</v>
      </c>
      <c r="C59" s="5" t="s">
        <v>450</v>
      </c>
      <c r="D59" s="5" t="s">
        <v>87</v>
      </c>
      <c r="E59" s="16">
        <v>4703</v>
      </c>
      <c r="F59" s="16">
        <v>21810</v>
      </c>
      <c r="G59" s="5" t="s">
        <v>98</v>
      </c>
      <c r="H59" s="5">
        <v>0.15</v>
      </c>
      <c r="I59" s="16">
        <v>2078.7260000000001</v>
      </c>
    </row>
    <row r="60" spans="1:9" ht="15.5" x14ac:dyDescent="0.35">
      <c r="A60" s="5">
        <v>56</v>
      </c>
      <c r="B60" s="5" t="s">
        <v>341</v>
      </c>
      <c r="C60" s="5" t="s">
        <v>452</v>
      </c>
      <c r="D60" s="5" t="s">
        <v>87</v>
      </c>
      <c r="E60" s="16">
        <v>495</v>
      </c>
      <c r="F60" s="16">
        <v>9070</v>
      </c>
      <c r="G60" s="5" t="s">
        <v>82</v>
      </c>
      <c r="H60" s="5">
        <v>0.6</v>
      </c>
      <c r="I60" s="16">
        <v>318.0266666666667</v>
      </c>
    </row>
    <row r="61" spans="1:9" ht="15.5" x14ac:dyDescent="0.35">
      <c r="A61" s="5">
        <v>57</v>
      </c>
      <c r="B61" s="5" t="s">
        <v>342</v>
      </c>
      <c r="C61" s="5" t="s">
        <v>452</v>
      </c>
      <c r="D61" s="5" t="s">
        <v>87</v>
      </c>
      <c r="E61" s="16">
        <v>97</v>
      </c>
      <c r="F61" s="16">
        <v>5350</v>
      </c>
      <c r="G61" s="5" t="s">
        <v>82</v>
      </c>
      <c r="H61" s="5">
        <v>0.6</v>
      </c>
      <c r="I61" s="16">
        <v>170</v>
      </c>
    </row>
    <row r="62" spans="1:9" ht="15.5" x14ac:dyDescent="0.35">
      <c r="A62" s="5">
        <v>58</v>
      </c>
      <c r="B62" s="5" t="s">
        <v>343</v>
      </c>
      <c r="C62" s="5" t="s">
        <v>454</v>
      </c>
      <c r="D62" s="5" t="s">
        <v>87</v>
      </c>
      <c r="E62" s="16">
        <v>9778</v>
      </c>
      <c r="F62" s="16">
        <v>1190</v>
      </c>
      <c r="G62" s="5" t="s">
        <v>90</v>
      </c>
      <c r="H62" s="5">
        <v>0.92500000000000004</v>
      </c>
      <c r="I62" s="16">
        <v>190.67099999999982</v>
      </c>
    </row>
    <row r="63" spans="1:9" ht="15.5" x14ac:dyDescent="0.35">
      <c r="A63" s="5">
        <v>59</v>
      </c>
      <c r="B63" s="5" t="s">
        <v>344</v>
      </c>
      <c r="C63" s="5" t="s">
        <v>452</v>
      </c>
      <c r="D63" s="5" t="s">
        <v>87</v>
      </c>
      <c r="E63" s="16">
        <v>3719</v>
      </c>
      <c r="F63" s="16">
        <v>14920</v>
      </c>
      <c r="G63" s="5" t="s">
        <v>82</v>
      </c>
      <c r="H63" s="5">
        <v>0.6</v>
      </c>
      <c r="I63" s="16">
        <v>448.35733333333337</v>
      </c>
    </row>
    <row r="64" spans="1:9" ht="15.5" x14ac:dyDescent="0.35">
      <c r="A64" s="5">
        <v>60</v>
      </c>
      <c r="B64" s="5" t="s">
        <v>345</v>
      </c>
      <c r="C64" s="5" t="s">
        <v>452</v>
      </c>
      <c r="D64" s="5" t="s">
        <v>87</v>
      </c>
      <c r="E64" s="16">
        <v>515</v>
      </c>
      <c r="F64" s="16">
        <v>1610</v>
      </c>
      <c r="G64" s="5" t="s">
        <v>84</v>
      </c>
      <c r="H64" s="5">
        <v>0.85</v>
      </c>
      <c r="I64" s="16">
        <v>170</v>
      </c>
    </row>
    <row r="65" spans="1:9" ht="15.5" x14ac:dyDescent="0.35">
      <c r="A65" s="5">
        <v>61</v>
      </c>
      <c r="B65" s="5" t="s">
        <v>346</v>
      </c>
      <c r="C65" s="5" t="s">
        <v>452</v>
      </c>
      <c r="D65" s="5" t="s">
        <v>87</v>
      </c>
      <c r="E65" s="16">
        <v>31</v>
      </c>
      <c r="F65" s="16">
        <v>2750</v>
      </c>
      <c r="G65" s="5" t="s">
        <v>88</v>
      </c>
      <c r="H65" s="5">
        <v>0.75</v>
      </c>
      <c r="I65" s="16">
        <v>170</v>
      </c>
    </row>
    <row r="66" spans="1:9" ht="15.5" x14ac:dyDescent="0.35">
      <c r="A66" s="5">
        <v>62</v>
      </c>
      <c r="B66" s="5" t="s">
        <v>347</v>
      </c>
      <c r="C66" s="5" t="s">
        <v>453</v>
      </c>
      <c r="D66" s="5" t="s">
        <v>87</v>
      </c>
      <c r="E66" s="16">
        <v>30445</v>
      </c>
      <c r="F66" s="16">
        <v>54370</v>
      </c>
      <c r="G66" s="5" t="s">
        <v>101</v>
      </c>
      <c r="H66" s="5">
        <v>0</v>
      </c>
      <c r="I66" s="16">
        <v>12634.466666666667</v>
      </c>
    </row>
    <row r="67" spans="1:9" ht="15.5" x14ac:dyDescent="0.35">
      <c r="A67" s="5">
        <v>63</v>
      </c>
      <c r="B67" s="5" t="s">
        <v>348</v>
      </c>
      <c r="C67" s="5" t="s">
        <v>450</v>
      </c>
      <c r="D67" s="5" t="s">
        <v>87</v>
      </c>
      <c r="E67" s="16">
        <v>477</v>
      </c>
      <c r="F67" s="16">
        <v>19010</v>
      </c>
      <c r="G67" s="5" t="s">
        <v>98</v>
      </c>
      <c r="H67" s="5">
        <v>0.15</v>
      </c>
      <c r="I67" s="16">
        <v>159.31800000000001</v>
      </c>
    </row>
    <row r="68" spans="1:9" ht="15.5" x14ac:dyDescent="0.35">
      <c r="A68" s="5">
        <v>64</v>
      </c>
      <c r="B68" s="5" t="s">
        <v>349</v>
      </c>
      <c r="C68" s="5" t="s">
        <v>450</v>
      </c>
      <c r="D68" s="5" t="s">
        <v>87</v>
      </c>
      <c r="E68" s="16">
        <v>1518</v>
      </c>
      <c r="F68" s="16">
        <v>68660</v>
      </c>
      <c r="G68" s="5" t="s">
        <v>101</v>
      </c>
      <c r="H68" s="5">
        <v>0</v>
      </c>
      <c r="I68" s="16">
        <v>529.74666666666667</v>
      </c>
    </row>
    <row r="69" spans="1:9" ht="15.5" x14ac:dyDescent="0.35">
      <c r="A69" s="5">
        <v>65</v>
      </c>
      <c r="B69" s="5" t="s">
        <v>350</v>
      </c>
      <c r="C69" s="5" t="s">
        <v>453</v>
      </c>
      <c r="D69" s="5" t="s">
        <v>87</v>
      </c>
      <c r="E69" s="16">
        <v>1962601</v>
      </c>
      <c r="F69" s="16">
        <v>2390</v>
      </c>
      <c r="G69" s="5" t="s">
        <v>84</v>
      </c>
      <c r="H69" s="5">
        <v>0.85</v>
      </c>
      <c r="I69" s="16">
        <v>39000</v>
      </c>
    </row>
    <row r="70" spans="1:9" ht="15.5" x14ac:dyDescent="0.35">
      <c r="A70" s="5">
        <v>66</v>
      </c>
      <c r="B70" s="5" t="s">
        <v>351</v>
      </c>
      <c r="C70" s="5" t="s">
        <v>450</v>
      </c>
      <c r="D70" s="5" t="s">
        <v>87</v>
      </c>
      <c r="E70" s="16">
        <v>9115</v>
      </c>
      <c r="F70" s="16">
        <v>79730</v>
      </c>
      <c r="G70" s="5" t="s">
        <v>167</v>
      </c>
      <c r="H70" s="5">
        <v>-0.1</v>
      </c>
      <c r="I70" s="16">
        <v>3763.9266666666667</v>
      </c>
    </row>
    <row r="71" spans="1:9" ht="15.5" x14ac:dyDescent="0.35">
      <c r="A71" s="5">
        <v>67</v>
      </c>
      <c r="B71" s="5" t="s">
        <v>352</v>
      </c>
      <c r="C71" s="5" t="s">
        <v>450</v>
      </c>
      <c r="D71" s="5" t="s">
        <v>87</v>
      </c>
      <c r="E71" s="16">
        <v>61850</v>
      </c>
      <c r="F71" s="16">
        <v>55140</v>
      </c>
      <c r="G71" s="5" t="s">
        <v>101</v>
      </c>
      <c r="H71" s="5">
        <v>0</v>
      </c>
      <c r="I71" s="16">
        <v>13484.706666666665</v>
      </c>
    </row>
    <row r="72" spans="1:9" ht="15.5" x14ac:dyDescent="0.35">
      <c r="A72" s="5">
        <v>68</v>
      </c>
      <c r="B72" s="5" t="s">
        <v>353</v>
      </c>
      <c r="C72" s="5" t="s">
        <v>450</v>
      </c>
      <c r="D72" s="5" t="s">
        <v>87</v>
      </c>
      <c r="E72" s="16">
        <v>93591</v>
      </c>
      <c r="F72" s="16">
        <v>38200</v>
      </c>
      <c r="G72" s="5" t="s">
        <v>98</v>
      </c>
      <c r="H72" s="5">
        <v>0.15</v>
      </c>
      <c r="I72" s="16">
        <v>39907.296000000002</v>
      </c>
    </row>
    <row r="73" spans="1:9" ht="15.5" x14ac:dyDescent="0.35">
      <c r="A73" s="5">
        <v>69</v>
      </c>
      <c r="B73" s="5" t="s">
        <v>354</v>
      </c>
      <c r="C73" s="5" t="s">
        <v>452</v>
      </c>
      <c r="D73" s="5" t="s">
        <v>87</v>
      </c>
      <c r="E73" s="16">
        <v>1312</v>
      </c>
      <c r="F73" s="16">
        <v>5760</v>
      </c>
      <c r="G73" s="5" t="s">
        <v>82</v>
      </c>
      <c r="H73" s="5">
        <v>0.6</v>
      </c>
      <c r="I73" s="16">
        <v>550.5920000000001</v>
      </c>
    </row>
    <row r="74" spans="1:9" ht="15.5" x14ac:dyDescent="0.35">
      <c r="A74" s="5">
        <v>70</v>
      </c>
      <c r="B74" s="5" t="s">
        <v>355</v>
      </c>
      <c r="C74" s="5" t="s">
        <v>453</v>
      </c>
      <c r="D74" s="5" t="s">
        <v>87</v>
      </c>
      <c r="E74" s="16">
        <v>23293</v>
      </c>
      <c r="F74" s="16">
        <v>42440</v>
      </c>
      <c r="G74" s="5" t="s">
        <v>98</v>
      </c>
      <c r="H74" s="5">
        <v>0.15</v>
      </c>
      <c r="I74" s="16">
        <v>10295.506000000001</v>
      </c>
    </row>
    <row r="75" spans="1:9" ht="15.5" x14ac:dyDescent="0.35">
      <c r="A75" s="5">
        <v>71</v>
      </c>
      <c r="B75" s="5" t="s">
        <v>356</v>
      </c>
      <c r="C75" s="5" t="s">
        <v>451</v>
      </c>
      <c r="D75" s="5" t="s">
        <v>87</v>
      </c>
      <c r="E75" s="16">
        <v>15470</v>
      </c>
      <c r="F75" s="16">
        <v>4350</v>
      </c>
      <c r="G75" s="5" t="s">
        <v>88</v>
      </c>
      <c r="H75" s="5">
        <v>0.75</v>
      </c>
      <c r="I75" s="16">
        <v>1627.166666666667</v>
      </c>
    </row>
    <row r="76" spans="1:9" ht="15.5" x14ac:dyDescent="0.35">
      <c r="A76" s="5">
        <v>72</v>
      </c>
      <c r="B76" s="5" t="s">
        <v>357</v>
      </c>
      <c r="C76" s="5" t="s">
        <v>454</v>
      </c>
      <c r="D76" s="5" t="s">
        <v>87</v>
      </c>
      <c r="E76" s="16">
        <v>376080</v>
      </c>
      <c r="F76" s="16">
        <v>2170</v>
      </c>
      <c r="G76" s="5" t="s">
        <v>84</v>
      </c>
      <c r="H76" s="5">
        <v>0.85</v>
      </c>
      <c r="I76" s="16">
        <v>17362.800000000003</v>
      </c>
    </row>
    <row r="77" spans="1:9" ht="15.5" x14ac:dyDescent="0.35">
      <c r="A77" s="5">
        <v>73</v>
      </c>
      <c r="B77" s="5" t="s">
        <v>358</v>
      </c>
      <c r="C77" s="5" t="s">
        <v>453</v>
      </c>
      <c r="D77" s="5" t="s">
        <v>81</v>
      </c>
      <c r="E77" s="16">
        <v>250</v>
      </c>
      <c r="F77" s="16">
        <v>2810</v>
      </c>
      <c r="G77" s="5" t="s">
        <v>88</v>
      </c>
      <c r="H77" s="5">
        <v>0.75</v>
      </c>
      <c r="I77" s="16">
        <v>85</v>
      </c>
    </row>
    <row r="78" spans="1:9" ht="15.5" x14ac:dyDescent="0.35">
      <c r="A78" s="5">
        <v>74</v>
      </c>
      <c r="B78" s="5" t="s">
        <v>359</v>
      </c>
      <c r="C78" s="5" t="s">
        <v>453</v>
      </c>
      <c r="D78" s="5" t="s">
        <v>87</v>
      </c>
      <c r="E78" s="16">
        <v>6237</v>
      </c>
      <c r="F78" s="16">
        <v>32900</v>
      </c>
      <c r="G78" s="5" t="s">
        <v>98</v>
      </c>
      <c r="H78" s="5">
        <v>0.15</v>
      </c>
      <c r="I78" s="16">
        <v>1680.7673333333335</v>
      </c>
    </row>
    <row r="79" spans="1:9" ht="15.5" x14ac:dyDescent="0.35">
      <c r="A79" s="5">
        <v>75</v>
      </c>
      <c r="B79" s="5" t="s">
        <v>360</v>
      </c>
      <c r="C79" s="5" t="s">
        <v>451</v>
      </c>
      <c r="D79" s="5" t="s">
        <v>87</v>
      </c>
      <c r="E79" s="16">
        <v>8130</v>
      </c>
      <c r="F79" s="16">
        <v>40600</v>
      </c>
      <c r="G79" s="5" t="s">
        <v>98</v>
      </c>
      <c r="H79" s="5">
        <v>0.15</v>
      </c>
      <c r="I79" s="16">
        <v>3231.9040000000005</v>
      </c>
    </row>
    <row r="80" spans="1:9" ht="15.5" x14ac:dyDescent="0.35">
      <c r="A80" s="5">
        <v>76</v>
      </c>
      <c r="B80" s="5" t="s">
        <v>361</v>
      </c>
      <c r="C80" s="5" t="s">
        <v>450</v>
      </c>
      <c r="D80" s="5" t="s">
        <v>87</v>
      </c>
      <c r="E80" s="16">
        <v>434</v>
      </c>
      <c r="F80" s="16">
        <v>21850</v>
      </c>
      <c r="G80" s="5" t="s">
        <v>98</v>
      </c>
      <c r="H80" s="5">
        <v>0.15</v>
      </c>
      <c r="I80" s="16">
        <v>191.828</v>
      </c>
    </row>
    <row r="81" spans="1:9" ht="15.5" x14ac:dyDescent="0.35">
      <c r="A81" s="5">
        <v>77</v>
      </c>
      <c r="B81" s="5" t="s">
        <v>362</v>
      </c>
      <c r="C81" s="5" t="s">
        <v>451</v>
      </c>
      <c r="D81" s="5" t="s">
        <v>87</v>
      </c>
      <c r="E81" s="16">
        <v>8761</v>
      </c>
      <c r="F81" s="16">
        <v>4970</v>
      </c>
      <c r="G81" s="5" t="s">
        <v>82</v>
      </c>
      <c r="H81" s="5">
        <v>0.6</v>
      </c>
      <c r="I81" s="16">
        <v>1822.288</v>
      </c>
    </row>
    <row r="82" spans="1:9" ht="15.5" x14ac:dyDescent="0.35">
      <c r="A82" s="5">
        <v>78</v>
      </c>
      <c r="B82" s="5" t="s">
        <v>363</v>
      </c>
      <c r="C82" s="5" t="s">
        <v>454</v>
      </c>
      <c r="D82" s="5" t="s">
        <v>87</v>
      </c>
      <c r="E82" s="16">
        <v>8533</v>
      </c>
      <c r="F82" s="16">
        <v>1230</v>
      </c>
      <c r="G82" s="5" t="s">
        <v>84</v>
      </c>
      <c r="H82" s="5">
        <v>0.85</v>
      </c>
      <c r="I82" s="16">
        <v>572.98800000000028</v>
      </c>
    </row>
    <row r="83" spans="1:9" ht="15.5" x14ac:dyDescent="0.35">
      <c r="A83" s="5">
        <v>79</v>
      </c>
      <c r="B83" s="5" t="s">
        <v>364</v>
      </c>
      <c r="C83" s="5" t="s">
        <v>454</v>
      </c>
      <c r="D83" s="5" t="s">
        <v>87</v>
      </c>
      <c r="E83" s="16">
        <v>7876</v>
      </c>
      <c r="F83" s="16">
        <v>680</v>
      </c>
      <c r="G83" s="5" t="s">
        <v>119</v>
      </c>
      <c r="H83" s="5">
        <v>1</v>
      </c>
      <c r="I83" s="16">
        <v>170</v>
      </c>
    </row>
    <row r="84" spans="1:9" ht="15.5" x14ac:dyDescent="0.35">
      <c r="A84" s="5">
        <v>80</v>
      </c>
      <c r="B84" s="5" t="s">
        <v>365</v>
      </c>
      <c r="C84" s="5" t="s">
        <v>451</v>
      </c>
      <c r="D84" s="5" t="s">
        <v>87</v>
      </c>
      <c r="E84" s="16">
        <v>5706</v>
      </c>
      <c r="F84" s="16">
        <v>7260</v>
      </c>
      <c r="G84" s="5" t="s">
        <v>82</v>
      </c>
      <c r="H84" s="5">
        <v>0.6</v>
      </c>
      <c r="I84" s="16">
        <v>590.30399999999997</v>
      </c>
    </row>
    <row r="85" spans="1:9" ht="15.5" x14ac:dyDescent="0.35">
      <c r="A85" s="5">
        <v>81</v>
      </c>
      <c r="B85" s="5" t="s">
        <v>366</v>
      </c>
      <c r="C85" s="5" t="s">
        <v>450</v>
      </c>
      <c r="D85" s="5" t="s">
        <v>87</v>
      </c>
      <c r="E85" s="16">
        <v>326</v>
      </c>
      <c r="F85" s="16">
        <v>116600</v>
      </c>
      <c r="G85" s="5" t="s">
        <v>167</v>
      </c>
      <c r="H85" s="5">
        <v>-0.1</v>
      </c>
      <c r="I85" s="16">
        <v>176.17599999999999</v>
      </c>
    </row>
    <row r="86" spans="1:9" ht="15.5" x14ac:dyDescent="0.35">
      <c r="A86" s="5">
        <v>82</v>
      </c>
      <c r="B86" s="5" t="s">
        <v>367</v>
      </c>
      <c r="C86" s="5" t="s">
        <v>450</v>
      </c>
      <c r="D86" s="5" t="s">
        <v>87</v>
      </c>
      <c r="E86" s="16">
        <v>4515</v>
      </c>
      <c r="F86" s="16">
        <v>89200</v>
      </c>
      <c r="G86" s="5" t="s">
        <v>167</v>
      </c>
      <c r="H86" s="5">
        <v>-0.1</v>
      </c>
      <c r="I86" s="16">
        <v>1111.9680000000001</v>
      </c>
    </row>
    <row r="87" spans="1:9" ht="15.5" x14ac:dyDescent="0.35">
      <c r="A87" s="5">
        <v>83</v>
      </c>
      <c r="B87" s="5" t="s">
        <v>368</v>
      </c>
      <c r="C87" s="5" t="s">
        <v>454</v>
      </c>
      <c r="D87" s="5" t="s">
        <v>87</v>
      </c>
      <c r="E87" s="16">
        <v>104042</v>
      </c>
      <c r="F87" s="16">
        <v>510</v>
      </c>
      <c r="G87" s="5" t="s">
        <v>119</v>
      </c>
      <c r="H87" s="5">
        <v>1</v>
      </c>
      <c r="I87" s="16">
        <v>170</v>
      </c>
    </row>
    <row r="88" spans="1:9" ht="15.5" x14ac:dyDescent="0.35">
      <c r="A88" s="5">
        <v>84</v>
      </c>
      <c r="B88" s="5" t="s">
        <v>369</v>
      </c>
      <c r="C88" s="5" t="s">
        <v>454</v>
      </c>
      <c r="D88" s="5" t="s">
        <v>87</v>
      </c>
      <c r="E88" s="16">
        <v>569619</v>
      </c>
      <c r="F88" s="16">
        <v>640</v>
      </c>
      <c r="G88" s="5" t="s">
        <v>119</v>
      </c>
      <c r="H88" s="5">
        <v>1</v>
      </c>
      <c r="I88" s="16">
        <v>170</v>
      </c>
    </row>
    <row r="89" spans="1:9" ht="15.5" x14ac:dyDescent="0.35">
      <c r="A89" s="5">
        <v>85</v>
      </c>
      <c r="B89" s="5" t="s">
        <v>370</v>
      </c>
      <c r="C89" s="5" t="s">
        <v>453</v>
      </c>
      <c r="D89" s="5" t="s">
        <v>87</v>
      </c>
      <c r="E89" s="16">
        <v>300003</v>
      </c>
      <c r="F89" s="16">
        <v>11830</v>
      </c>
      <c r="G89" s="5" t="s">
        <v>133</v>
      </c>
      <c r="H89" s="5">
        <v>0.45</v>
      </c>
      <c r="I89" s="16">
        <v>41542.050000000003</v>
      </c>
    </row>
    <row r="90" spans="1:9" ht="15.5" x14ac:dyDescent="0.35">
      <c r="A90" s="5">
        <v>86</v>
      </c>
      <c r="B90" s="5" t="s">
        <v>371</v>
      </c>
      <c r="C90" s="5" t="s">
        <v>453</v>
      </c>
      <c r="D90" s="5" t="s">
        <v>87</v>
      </c>
      <c r="E90" s="16">
        <v>14063</v>
      </c>
      <c r="F90" s="16">
        <v>10880</v>
      </c>
      <c r="G90" s="5" t="s">
        <v>82</v>
      </c>
      <c r="H90" s="5">
        <v>0.6</v>
      </c>
      <c r="I90" s="16">
        <v>1558.8533333333335</v>
      </c>
    </row>
    <row r="91" spans="1:9" ht="15.5" x14ac:dyDescent="0.35">
      <c r="A91" s="5">
        <v>87</v>
      </c>
      <c r="B91" s="5" t="s">
        <v>372</v>
      </c>
      <c r="C91" s="5" t="s">
        <v>450</v>
      </c>
      <c r="D91" s="5" t="s">
        <v>87</v>
      </c>
      <c r="E91" s="16">
        <v>1061</v>
      </c>
      <c r="F91" s="16">
        <v>32860</v>
      </c>
      <c r="G91" s="5" t="s">
        <v>98</v>
      </c>
      <c r="H91" s="5">
        <v>0.15</v>
      </c>
      <c r="I91" s="16">
        <v>409.73400000000004</v>
      </c>
    </row>
    <row r="92" spans="1:9" ht="15.5" x14ac:dyDescent="0.35">
      <c r="A92" s="5">
        <v>88</v>
      </c>
      <c r="B92" s="5" t="s">
        <v>373</v>
      </c>
      <c r="C92" s="5" t="s">
        <v>451</v>
      </c>
      <c r="D92" s="5" t="s">
        <v>81</v>
      </c>
      <c r="E92" s="16">
        <v>1732</v>
      </c>
      <c r="F92" s="16">
        <v>2080</v>
      </c>
      <c r="G92" s="5" t="s">
        <v>84</v>
      </c>
      <c r="H92" s="5">
        <v>0.85</v>
      </c>
      <c r="I92" s="16">
        <v>85</v>
      </c>
    </row>
    <row r="93" spans="1:9" ht="15.5" x14ac:dyDescent="0.35">
      <c r="A93" s="5">
        <v>89</v>
      </c>
      <c r="B93" s="5" t="s">
        <v>374</v>
      </c>
      <c r="C93" s="5" t="s">
        <v>454</v>
      </c>
      <c r="D93" s="5" t="s">
        <v>87</v>
      </c>
      <c r="E93" s="16">
        <v>1220</v>
      </c>
      <c r="F93" s="16">
        <v>10360</v>
      </c>
      <c r="G93" s="5" t="s">
        <v>82</v>
      </c>
      <c r="H93" s="5">
        <v>0.6</v>
      </c>
      <c r="I93" s="16">
        <v>253.76</v>
      </c>
    </row>
    <row r="94" spans="1:9" ht="15.5" x14ac:dyDescent="0.35">
      <c r="A94" s="5">
        <v>90</v>
      </c>
      <c r="B94" s="5" t="s">
        <v>375</v>
      </c>
      <c r="C94" s="5" t="s">
        <v>452</v>
      </c>
      <c r="D94" s="5" t="s">
        <v>87</v>
      </c>
      <c r="E94" s="16">
        <v>1854</v>
      </c>
      <c r="F94" s="16">
        <v>10820</v>
      </c>
      <c r="G94" s="5" t="s">
        <v>82</v>
      </c>
      <c r="H94" s="5">
        <v>0.6</v>
      </c>
      <c r="I94" s="16">
        <v>334.048</v>
      </c>
    </row>
    <row r="95" spans="1:9" ht="15.5" x14ac:dyDescent="0.35">
      <c r="A95" s="5">
        <v>91</v>
      </c>
      <c r="B95" s="5" t="s">
        <v>376</v>
      </c>
      <c r="C95" s="5" t="s">
        <v>450</v>
      </c>
      <c r="D95" s="5" t="s">
        <v>87</v>
      </c>
      <c r="E95" s="16">
        <v>132</v>
      </c>
      <c r="F95" s="16">
        <v>240535</v>
      </c>
      <c r="G95" s="5" t="s">
        <v>167</v>
      </c>
      <c r="H95" s="5">
        <v>-0.1</v>
      </c>
      <c r="I95" s="16">
        <v>170</v>
      </c>
    </row>
    <row r="96" spans="1:9" ht="15.5" x14ac:dyDescent="0.35">
      <c r="A96" s="5">
        <v>92</v>
      </c>
      <c r="B96" s="5" t="s">
        <v>377</v>
      </c>
      <c r="C96" s="5" t="s">
        <v>453</v>
      </c>
      <c r="D96" s="5" t="s">
        <v>87</v>
      </c>
      <c r="E96" s="16">
        <v>882</v>
      </c>
      <c r="F96" s="16">
        <v>4260</v>
      </c>
      <c r="G96" s="5" t="s">
        <v>88</v>
      </c>
      <c r="H96" s="5">
        <v>0.75</v>
      </c>
      <c r="I96" s="16">
        <v>170</v>
      </c>
    </row>
    <row r="97" spans="1:9" ht="15.5" x14ac:dyDescent="0.35">
      <c r="A97" s="5">
        <v>93</v>
      </c>
      <c r="B97" s="5" t="s">
        <v>378</v>
      </c>
      <c r="C97" s="5" t="s">
        <v>450</v>
      </c>
      <c r="D97" s="5" t="s">
        <v>87</v>
      </c>
      <c r="E97" s="16">
        <v>909</v>
      </c>
      <c r="F97" s="16">
        <v>10480</v>
      </c>
      <c r="G97" s="5" t="s">
        <v>82</v>
      </c>
      <c r="H97" s="5">
        <v>0.6</v>
      </c>
      <c r="I97" s="16">
        <v>189.072</v>
      </c>
    </row>
    <row r="98" spans="1:9" ht="15.5" x14ac:dyDescent="0.35">
      <c r="A98" s="5">
        <v>94</v>
      </c>
      <c r="B98" s="5" t="s">
        <v>379</v>
      </c>
      <c r="C98" s="5" t="s">
        <v>454</v>
      </c>
      <c r="D98" s="5" t="s">
        <v>81</v>
      </c>
      <c r="E98" s="16">
        <v>130</v>
      </c>
      <c r="F98" s="16">
        <v>440</v>
      </c>
      <c r="G98" s="5" t="s">
        <v>119</v>
      </c>
      <c r="H98" s="5">
        <v>1</v>
      </c>
      <c r="I98" s="16">
        <v>85</v>
      </c>
    </row>
    <row r="99" spans="1:9" ht="15.5" x14ac:dyDescent="0.35">
      <c r="A99" s="5">
        <v>95</v>
      </c>
      <c r="B99" s="5" t="s">
        <v>380</v>
      </c>
      <c r="C99" s="5" t="s">
        <v>453</v>
      </c>
      <c r="D99" s="5" t="s">
        <v>81</v>
      </c>
      <c r="E99" s="16">
        <v>47986</v>
      </c>
      <c r="F99" s="16">
        <v>1270</v>
      </c>
      <c r="G99" s="5" t="s">
        <v>84</v>
      </c>
      <c r="H99" s="5">
        <v>0.85</v>
      </c>
      <c r="I99" s="16">
        <v>1871.4539999999997</v>
      </c>
    </row>
    <row r="100" spans="1:9" ht="15.5" x14ac:dyDescent="0.35">
      <c r="A100" s="5">
        <v>96</v>
      </c>
      <c r="B100" s="5" t="s">
        <v>381</v>
      </c>
      <c r="C100" s="5" t="s">
        <v>454</v>
      </c>
      <c r="D100" s="5" t="s">
        <v>87</v>
      </c>
      <c r="E100" s="16">
        <v>485</v>
      </c>
      <c r="F100" s="16">
        <v>5010</v>
      </c>
      <c r="G100" s="5" t="s">
        <v>82</v>
      </c>
      <c r="H100" s="5">
        <v>0.6</v>
      </c>
      <c r="I100" s="16">
        <v>170</v>
      </c>
    </row>
    <row r="101" spans="1:9" ht="15.5" x14ac:dyDescent="0.35">
      <c r="A101" s="5">
        <v>97</v>
      </c>
      <c r="B101" s="5" t="s">
        <v>382</v>
      </c>
      <c r="C101" s="5" t="s">
        <v>453</v>
      </c>
      <c r="D101" s="5" t="s">
        <v>87</v>
      </c>
      <c r="E101" s="16">
        <v>34778</v>
      </c>
      <c r="F101" s="16">
        <v>1340</v>
      </c>
      <c r="G101" s="5" t="s">
        <v>84</v>
      </c>
      <c r="H101" s="5">
        <v>0.85</v>
      </c>
      <c r="I101" s="16">
        <v>1627.018</v>
      </c>
    </row>
    <row r="102" spans="1:9" ht="15.5" x14ac:dyDescent="0.35">
      <c r="A102" s="5">
        <v>98</v>
      </c>
      <c r="B102" s="5" t="s">
        <v>383</v>
      </c>
      <c r="C102" s="5" t="s">
        <v>450</v>
      </c>
      <c r="D102" s="5" t="s">
        <v>87</v>
      </c>
      <c r="E102" s="16">
        <v>58189</v>
      </c>
      <c r="F102" s="16">
        <v>60230</v>
      </c>
      <c r="G102" s="5" t="s">
        <v>101</v>
      </c>
      <c r="H102" s="5">
        <v>0</v>
      </c>
      <c r="I102" s="16">
        <v>24925.56</v>
      </c>
    </row>
    <row r="103" spans="1:9" ht="15.5" x14ac:dyDescent="0.35">
      <c r="A103" s="5">
        <v>99</v>
      </c>
      <c r="B103" s="5" t="s">
        <v>384</v>
      </c>
      <c r="C103" s="5" t="s">
        <v>453</v>
      </c>
      <c r="D103" s="5" t="s">
        <v>87</v>
      </c>
      <c r="E103" s="16">
        <v>12566</v>
      </c>
      <c r="F103" s="16">
        <v>49090</v>
      </c>
      <c r="G103" s="5" t="s">
        <v>98</v>
      </c>
      <c r="H103" s="5">
        <v>0.15</v>
      </c>
      <c r="I103" s="16">
        <v>3763.63</v>
      </c>
    </row>
    <row r="104" spans="1:9" ht="15.5" x14ac:dyDescent="0.35">
      <c r="A104" s="5">
        <v>100</v>
      </c>
      <c r="B104" s="5" t="s">
        <v>385</v>
      </c>
      <c r="C104" s="5" t="s">
        <v>452</v>
      </c>
      <c r="D104" s="5" t="s">
        <v>81</v>
      </c>
      <c r="E104" s="16">
        <v>237</v>
      </c>
      <c r="F104" s="16">
        <v>2090</v>
      </c>
      <c r="G104" s="5" t="s">
        <v>84</v>
      </c>
      <c r="H104" s="5">
        <v>0.85</v>
      </c>
      <c r="I104" s="16">
        <v>85</v>
      </c>
    </row>
    <row r="105" spans="1:9" ht="15.5" x14ac:dyDescent="0.35">
      <c r="A105" s="5">
        <v>101</v>
      </c>
      <c r="B105" s="5" t="s">
        <v>386</v>
      </c>
      <c r="C105" s="5" t="s">
        <v>454</v>
      </c>
      <c r="D105" s="5" t="s">
        <v>81</v>
      </c>
      <c r="E105" s="16">
        <v>122</v>
      </c>
      <c r="F105" s="16">
        <v>580</v>
      </c>
      <c r="G105" s="5" t="s">
        <v>119</v>
      </c>
      <c r="H105" s="5">
        <v>1</v>
      </c>
      <c r="I105" s="16">
        <v>85</v>
      </c>
    </row>
    <row r="106" spans="1:9" ht="15.5" x14ac:dyDescent="0.35">
      <c r="A106" s="5">
        <v>102</v>
      </c>
      <c r="B106" s="5" t="s">
        <v>387</v>
      </c>
      <c r="C106" s="5" t="s">
        <v>454</v>
      </c>
      <c r="D106" s="5" t="s">
        <v>87</v>
      </c>
      <c r="E106" s="16">
        <v>247662</v>
      </c>
      <c r="F106" s="16">
        <v>2160</v>
      </c>
      <c r="G106" s="5" t="s">
        <v>84</v>
      </c>
      <c r="H106" s="5">
        <v>0.85</v>
      </c>
      <c r="I106" s="16">
        <v>11266.502666666667</v>
      </c>
    </row>
    <row r="107" spans="1:9" ht="15.5" x14ac:dyDescent="0.35">
      <c r="A107" s="5">
        <v>103</v>
      </c>
      <c r="B107" s="5" t="s">
        <v>388</v>
      </c>
      <c r="C107" s="5" t="s">
        <v>450</v>
      </c>
      <c r="D107" s="5" t="s">
        <v>87</v>
      </c>
      <c r="E107" s="16">
        <v>10433</v>
      </c>
      <c r="F107" s="16">
        <v>95520</v>
      </c>
      <c r="G107" s="5" t="s">
        <v>167</v>
      </c>
      <c r="H107" s="5">
        <v>-0.1</v>
      </c>
      <c r="I107" s="16">
        <v>5967.6759999999995</v>
      </c>
    </row>
    <row r="108" spans="1:9" ht="15.5" x14ac:dyDescent="0.35">
      <c r="A108" s="5">
        <v>104</v>
      </c>
      <c r="B108" s="5" t="s">
        <v>389</v>
      </c>
      <c r="C108" s="5" t="s">
        <v>451</v>
      </c>
      <c r="D108" s="5" t="s">
        <v>87</v>
      </c>
      <c r="E108" s="16">
        <v>20121</v>
      </c>
      <c r="F108" s="16">
        <v>20020</v>
      </c>
      <c r="G108" s="5" t="s">
        <v>98</v>
      </c>
      <c r="H108" s="5">
        <v>0.15</v>
      </c>
      <c r="I108" s="16">
        <v>6790.1626666666671</v>
      </c>
    </row>
    <row r="109" spans="1:9" ht="15.5" x14ac:dyDescent="0.35">
      <c r="A109" s="5">
        <v>105</v>
      </c>
      <c r="B109" s="5" t="s">
        <v>390</v>
      </c>
      <c r="C109" s="5" t="s">
        <v>453</v>
      </c>
      <c r="D109" s="5" t="s">
        <v>87</v>
      </c>
      <c r="E109" s="16">
        <v>130956</v>
      </c>
      <c r="F109" s="16">
        <v>1560</v>
      </c>
      <c r="G109" s="5" t="s">
        <v>84</v>
      </c>
      <c r="H109" s="5">
        <v>0.85</v>
      </c>
      <c r="I109" s="16">
        <v>10214.567999999999</v>
      </c>
    </row>
    <row r="110" spans="1:9" ht="15.5" x14ac:dyDescent="0.35">
      <c r="A110" s="5">
        <v>106</v>
      </c>
      <c r="B110" s="5" t="s">
        <v>391</v>
      </c>
      <c r="C110" s="5" t="s">
        <v>451</v>
      </c>
      <c r="D110" s="5" t="s">
        <v>87</v>
      </c>
      <c r="E110" s="16">
        <v>8130</v>
      </c>
      <c r="F110" s="16">
        <v>8170</v>
      </c>
      <c r="G110" s="5" t="s">
        <v>88</v>
      </c>
      <c r="H110" s="5">
        <v>0.75</v>
      </c>
      <c r="I110" s="16">
        <v>547.28666666666675</v>
      </c>
    </row>
    <row r="111" spans="1:9" ht="15.5" x14ac:dyDescent="0.35">
      <c r="A111" s="5">
        <v>107</v>
      </c>
      <c r="B111" s="5" t="s">
        <v>392</v>
      </c>
      <c r="C111" s="5" t="s">
        <v>452</v>
      </c>
      <c r="D111" s="5" t="s">
        <v>87</v>
      </c>
      <c r="E111" s="16">
        <v>1358</v>
      </c>
      <c r="F111" s="16">
        <v>16960</v>
      </c>
      <c r="G111" s="5" t="s">
        <v>93</v>
      </c>
      <c r="H111" s="5">
        <v>0.3</v>
      </c>
      <c r="I111" s="16">
        <v>311.43733333333336</v>
      </c>
    </row>
    <row r="112" spans="1:9" ht="15.5" x14ac:dyDescent="0.35">
      <c r="A112" s="5">
        <v>108</v>
      </c>
      <c r="B112" s="5" t="s">
        <v>393</v>
      </c>
      <c r="C112" s="5" t="s">
        <v>453</v>
      </c>
      <c r="D112" s="5" t="s">
        <v>87</v>
      </c>
      <c r="E112" s="16">
        <v>1890</v>
      </c>
      <c r="F112" s="16">
        <v>2700</v>
      </c>
      <c r="G112" s="5" t="s">
        <v>84</v>
      </c>
      <c r="H112" s="5">
        <v>0.85</v>
      </c>
      <c r="I112" s="16">
        <v>170</v>
      </c>
    </row>
    <row r="113" spans="1:9" ht="15.5" x14ac:dyDescent="0.35">
      <c r="A113" s="5">
        <v>109</v>
      </c>
      <c r="B113" s="5" t="s">
        <v>394</v>
      </c>
      <c r="C113" s="5" t="s">
        <v>452</v>
      </c>
      <c r="D113" s="5" t="s">
        <v>87</v>
      </c>
      <c r="E113" s="16">
        <v>67</v>
      </c>
      <c r="F113" s="16">
        <v>5920</v>
      </c>
      <c r="G113" s="5" t="s">
        <v>82</v>
      </c>
      <c r="H113" s="5">
        <v>0.6</v>
      </c>
      <c r="I113" s="16">
        <v>170</v>
      </c>
    </row>
    <row r="114" spans="1:9" ht="15.5" x14ac:dyDescent="0.35">
      <c r="A114" s="5">
        <v>110</v>
      </c>
      <c r="B114" s="5" t="s">
        <v>395</v>
      </c>
      <c r="C114" s="5" t="s">
        <v>452</v>
      </c>
      <c r="D114" s="5" t="s">
        <v>87</v>
      </c>
      <c r="E114" s="16">
        <v>981</v>
      </c>
      <c r="F114" s="16">
        <v>6740</v>
      </c>
      <c r="G114" s="5" t="s">
        <v>82</v>
      </c>
      <c r="H114" s="5">
        <v>0.6</v>
      </c>
      <c r="I114" s="16">
        <v>170</v>
      </c>
    </row>
    <row r="115" spans="1:9" ht="15.5" x14ac:dyDescent="0.35">
      <c r="A115" s="5">
        <v>111</v>
      </c>
      <c r="B115" s="5" t="s">
        <v>396</v>
      </c>
      <c r="C115" s="5" t="s">
        <v>453</v>
      </c>
      <c r="D115" s="5" t="s">
        <v>87</v>
      </c>
      <c r="E115" s="16">
        <v>345257</v>
      </c>
      <c r="F115" s="16">
        <v>3950</v>
      </c>
      <c r="G115" s="5" t="s">
        <v>88</v>
      </c>
      <c r="H115" s="5">
        <v>0.75</v>
      </c>
      <c r="I115" s="16">
        <v>39483.763333333336</v>
      </c>
    </row>
    <row r="116" spans="1:9" ht="15.5" x14ac:dyDescent="0.35">
      <c r="A116" s="5">
        <v>112</v>
      </c>
      <c r="B116" s="5" t="s">
        <v>397</v>
      </c>
      <c r="C116" s="5" t="s">
        <v>450</v>
      </c>
      <c r="D116" s="5" t="s">
        <v>87</v>
      </c>
      <c r="E116" s="16">
        <v>55684</v>
      </c>
      <c r="F116" s="16">
        <v>18900</v>
      </c>
      <c r="G116" s="5" t="s">
        <v>98</v>
      </c>
      <c r="H116" s="5">
        <v>0.15</v>
      </c>
      <c r="I116" s="16">
        <v>18323.309333333335</v>
      </c>
    </row>
    <row r="117" spans="1:9" ht="15.5" x14ac:dyDescent="0.35">
      <c r="A117" s="5">
        <v>113</v>
      </c>
      <c r="B117" s="5" t="s">
        <v>398</v>
      </c>
      <c r="C117" s="5" t="s">
        <v>450</v>
      </c>
      <c r="D117" s="5" t="s">
        <v>87</v>
      </c>
      <c r="E117" s="16">
        <v>2937</v>
      </c>
      <c r="F117" s="16">
        <v>25950</v>
      </c>
      <c r="G117" s="5" t="s">
        <v>98</v>
      </c>
      <c r="H117" s="5">
        <v>0.15</v>
      </c>
      <c r="I117" s="16">
        <v>1066.0246666666667</v>
      </c>
    </row>
    <row r="118" spans="1:9" ht="15.5" x14ac:dyDescent="0.35">
      <c r="A118" s="5">
        <v>114</v>
      </c>
      <c r="B118" s="5" t="s">
        <v>399</v>
      </c>
      <c r="C118" s="5" t="s">
        <v>451</v>
      </c>
      <c r="D118" s="5" t="s">
        <v>87</v>
      </c>
      <c r="E118" s="16">
        <v>3144</v>
      </c>
      <c r="F118" s="16">
        <v>70120</v>
      </c>
      <c r="G118" s="5" t="s">
        <v>101</v>
      </c>
      <c r="H118" s="5">
        <v>0</v>
      </c>
      <c r="I118" s="16">
        <v>1110.2</v>
      </c>
    </row>
    <row r="119" spans="1:9" ht="15.5" x14ac:dyDescent="0.35">
      <c r="A119" s="5">
        <v>115</v>
      </c>
      <c r="B119" s="5" t="s">
        <v>400</v>
      </c>
      <c r="C119" s="5" t="s">
        <v>450</v>
      </c>
      <c r="D119" s="5" t="s">
        <v>87</v>
      </c>
      <c r="E119" s="16">
        <v>559</v>
      </c>
      <c r="F119" s="16">
        <v>15570</v>
      </c>
      <c r="G119" s="5" t="s">
        <v>93</v>
      </c>
      <c r="H119" s="5">
        <v>0.3</v>
      </c>
      <c r="I119" s="16">
        <v>203.476</v>
      </c>
    </row>
    <row r="120" spans="1:9" ht="15.5" x14ac:dyDescent="0.35">
      <c r="A120" s="5">
        <v>116</v>
      </c>
      <c r="B120" s="5" t="s">
        <v>401</v>
      </c>
      <c r="C120" s="5" t="s">
        <v>450</v>
      </c>
      <c r="D120" s="5" t="s">
        <v>87</v>
      </c>
      <c r="E120" s="16">
        <v>709</v>
      </c>
      <c r="F120" s="16">
        <v>12830</v>
      </c>
      <c r="G120" s="5" t="s">
        <v>133</v>
      </c>
      <c r="H120" s="5">
        <v>0.45</v>
      </c>
      <c r="I120" s="16">
        <v>360.48466666666667</v>
      </c>
    </row>
    <row r="121" spans="1:9" ht="15.5" x14ac:dyDescent="0.35">
      <c r="A121" s="5">
        <v>117</v>
      </c>
      <c r="B121" s="5" t="s">
        <v>402</v>
      </c>
      <c r="C121" s="5" t="s">
        <v>454</v>
      </c>
      <c r="D121" s="5" t="s">
        <v>87</v>
      </c>
      <c r="E121" s="16">
        <v>20374</v>
      </c>
      <c r="F121" s="16">
        <v>930</v>
      </c>
      <c r="G121" s="5" t="s">
        <v>90</v>
      </c>
      <c r="H121" s="5">
        <v>0.92500000000000004</v>
      </c>
      <c r="I121" s="16">
        <v>553.80199999999968</v>
      </c>
    </row>
    <row r="122" spans="1:9" ht="15.5" x14ac:dyDescent="0.35">
      <c r="A122" s="5">
        <v>118</v>
      </c>
      <c r="B122" s="5" t="s">
        <v>403</v>
      </c>
      <c r="C122" s="5" t="s">
        <v>450</v>
      </c>
      <c r="D122" s="5" t="s">
        <v>87</v>
      </c>
      <c r="E122" s="16">
        <v>107</v>
      </c>
      <c r="F122" s="16">
        <v>47120</v>
      </c>
      <c r="G122" s="5" t="s">
        <v>98</v>
      </c>
      <c r="H122" s="5">
        <v>0.15</v>
      </c>
      <c r="I122" s="16">
        <v>170</v>
      </c>
    </row>
    <row r="123" spans="1:9" ht="15.5" x14ac:dyDescent="0.35">
      <c r="A123" s="5">
        <v>119</v>
      </c>
      <c r="B123" s="5" t="s">
        <v>404</v>
      </c>
      <c r="C123" s="5" t="s">
        <v>454</v>
      </c>
      <c r="D123" s="5" t="s">
        <v>87</v>
      </c>
      <c r="E123" s="16">
        <v>5305</v>
      </c>
      <c r="F123" s="16">
        <v>1620</v>
      </c>
      <c r="G123" s="5" t="s">
        <v>84</v>
      </c>
      <c r="H123" s="5">
        <v>0.85</v>
      </c>
      <c r="I123" s="16">
        <v>323.52199999999993</v>
      </c>
    </row>
    <row r="124" spans="1:9" ht="15.5" x14ac:dyDescent="0.35">
      <c r="A124" s="5">
        <v>120</v>
      </c>
      <c r="B124" s="5" t="s">
        <v>405</v>
      </c>
      <c r="C124" s="5" t="s">
        <v>454</v>
      </c>
      <c r="D124" s="5" t="s">
        <v>87</v>
      </c>
      <c r="E124" s="16">
        <v>637</v>
      </c>
      <c r="F124" s="16">
        <v>600</v>
      </c>
      <c r="G124" s="5" t="s">
        <v>119</v>
      </c>
      <c r="H124" s="5">
        <v>1</v>
      </c>
      <c r="I124" s="16">
        <v>170</v>
      </c>
    </row>
    <row r="125" spans="1:9" ht="15.5" x14ac:dyDescent="0.35">
      <c r="A125" s="5">
        <v>121</v>
      </c>
      <c r="B125" s="5" t="s">
        <v>406</v>
      </c>
      <c r="C125" s="5" t="s">
        <v>453</v>
      </c>
      <c r="D125" s="5" t="s">
        <v>87</v>
      </c>
      <c r="E125" s="16">
        <v>7857</v>
      </c>
      <c r="F125" s="16">
        <v>67200</v>
      </c>
      <c r="G125" s="5" t="s">
        <v>101</v>
      </c>
      <c r="H125" s="5">
        <v>0</v>
      </c>
      <c r="I125" s="16">
        <v>4085.6400000000003</v>
      </c>
    </row>
    <row r="126" spans="1:9" ht="15.5" x14ac:dyDescent="0.35">
      <c r="A126" s="5">
        <v>122</v>
      </c>
      <c r="B126" s="5" t="s">
        <v>407</v>
      </c>
      <c r="C126" s="5" t="s">
        <v>450</v>
      </c>
      <c r="D126" s="5" t="s">
        <v>87</v>
      </c>
      <c r="E126" s="16">
        <v>4527</v>
      </c>
      <c r="F126" s="16">
        <v>22070</v>
      </c>
      <c r="G126" s="5" t="s">
        <v>98</v>
      </c>
      <c r="H126" s="5">
        <v>0.15</v>
      </c>
      <c r="I126" s="16">
        <v>1468.6980000000001</v>
      </c>
    </row>
    <row r="127" spans="1:9" ht="15.5" x14ac:dyDescent="0.35">
      <c r="A127" s="5">
        <v>123</v>
      </c>
      <c r="B127" s="5" t="s">
        <v>408</v>
      </c>
      <c r="C127" s="5" t="s">
        <v>450</v>
      </c>
      <c r="D127" s="5" t="s">
        <v>87</v>
      </c>
      <c r="E127" s="16">
        <v>5767</v>
      </c>
      <c r="F127" s="16">
        <v>29590</v>
      </c>
      <c r="G127" s="5" t="s">
        <v>98</v>
      </c>
      <c r="H127" s="5">
        <v>0.15</v>
      </c>
      <c r="I127" s="16">
        <v>1559.2173333333333</v>
      </c>
    </row>
    <row r="128" spans="1:9" ht="15.5" x14ac:dyDescent="0.35">
      <c r="A128" s="5">
        <v>124</v>
      </c>
      <c r="B128" s="5" t="s">
        <v>409</v>
      </c>
      <c r="C128" s="5" t="s">
        <v>453</v>
      </c>
      <c r="D128" s="5" t="s">
        <v>81</v>
      </c>
      <c r="E128" s="16">
        <v>1173</v>
      </c>
      <c r="F128" s="16">
        <v>2210</v>
      </c>
      <c r="G128" s="5" t="s">
        <v>84</v>
      </c>
      <c r="H128" s="5">
        <v>0.85</v>
      </c>
      <c r="I128" s="16">
        <v>85</v>
      </c>
    </row>
    <row r="129" spans="1:9" ht="15.5" x14ac:dyDescent="0.35">
      <c r="A129" s="5">
        <v>125</v>
      </c>
      <c r="B129" s="5" t="s">
        <v>410</v>
      </c>
      <c r="C129" s="5" t="s">
        <v>454</v>
      </c>
      <c r="D129" s="5" t="s">
        <v>87</v>
      </c>
      <c r="E129" s="16">
        <v>23984</v>
      </c>
      <c r="F129" s="16">
        <v>6780</v>
      </c>
      <c r="G129" s="5" t="s">
        <v>82</v>
      </c>
      <c r="H129" s="5">
        <v>0.6</v>
      </c>
      <c r="I129" s="16">
        <v>2244.9920000000002</v>
      </c>
    </row>
    <row r="130" spans="1:9" ht="15.5" x14ac:dyDescent="0.35">
      <c r="A130" s="5">
        <v>126</v>
      </c>
      <c r="B130" s="5" t="s">
        <v>411</v>
      </c>
      <c r="C130" s="5" t="s">
        <v>454</v>
      </c>
      <c r="D130" s="5" t="s">
        <v>87</v>
      </c>
      <c r="E130" s="16">
        <v>36215</v>
      </c>
      <c r="F130" s="16">
        <v>1040</v>
      </c>
      <c r="G130" s="5" t="s">
        <v>90</v>
      </c>
      <c r="H130" s="5">
        <v>0.92500000000000004</v>
      </c>
      <c r="I130" s="16">
        <v>863.43500000000006</v>
      </c>
    </row>
    <row r="131" spans="1:9" ht="15.5" x14ac:dyDescent="0.35">
      <c r="A131" s="5">
        <v>127</v>
      </c>
      <c r="B131" s="5" t="s">
        <v>412</v>
      </c>
      <c r="C131" s="5" t="s">
        <v>450</v>
      </c>
      <c r="D131" s="5" t="s">
        <v>87</v>
      </c>
      <c r="E131" s="16">
        <v>11043</v>
      </c>
      <c r="F131" s="16">
        <v>32090</v>
      </c>
      <c r="G131" s="5" t="s">
        <v>98</v>
      </c>
      <c r="H131" s="5">
        <v>0.15</v>
      </c>
      <c r="I131" s="16">
        <v>4605.1980000000003</v>
      </c>
    </row>
    <row r="132" spans="1:9" ht="15.5" x14ac:dyDescent="0.35">
      <c r="A132" s="5">
        <v>128</v>
      </c>
      <c r="B132" s="5" t="s">
        <v>413</v>
      </c>
      <c r="C132" s="5" t="s">
        <v>453</v>
      </c>
      <c r="D132" s="5" t="s">
        <v>87</v>
      </c>
      <c r="E132" s="16">
        <v>81351</v>
      </c>
      <c r="F132" s="16">
        <v>3610</v>
      </c>
      <c r="G132" s="5" t="s">
        <v>88</v>
      </c>
      <c r="H132" s="5">
        <v>0.75</v>
      </c>
      <c r="I132" s="16">
        <v>6478.9833333333345</v>
      </c>
    </row>
    <row r="133" spans="1:9" ht="15.5" x14ac:dyDescent="0.35">
      <c r="A133" s="5">
        <v>129</v>
      </c>
      <c r="B133" s="5" t="s">
        <v>414</v>
      </c>
      <c r="C133" s="5" t="s">
        <v>452</v>
      </c>
      <c r="D133" s="5" t="s">
        <v>81</v>
      </c>
      <c r="E133" s="16">
        <v>137</v>
      </c>
      <c r="F133" s="16">
        <v>20020</v>
      </c>
      <c r="G133" s="5" t="s">
        <v>98</v>
      </c>
      <c r="H133" s="5">
        <v>0.15</v>
      </c>
      <c r="I133" s="16">
        <v>85</v>
      </c>
    </row>
    <row r="134" spans="1:9" ht="15.5" x14ac:dyDescent="0.35">
      <c r="A134" s="5">
        <v>130</v>
      </c>
      <c r="B134" s="5" t="s">
        <v>415</v>
      </c>
      <c r="C134" s="5" t="s">
        <v>452</v>
      </c>
      <c r="D134" s="5" t="s">
        <v>87</v>
      </c>
      <c r="E134" s="16">
        <v>83</v>
      </c>
      <c r="F134" s="16">
        <v>12400</v>
      </c>
      <c r="G134" s="5" t="s">
        <v>82</v>
      </c>
      <c r="H134" s="5">
        <v>0.6</v>
      </c>
      <c r="I134" s="16">
        <v>170</v>
      </c>
    </row>
    <row r="135" spans="1:9" ht="15.5" x14ac:dyDescent="0.35">
      <c r="A135" s="5">
        <v>131</v>
      </c>
      <c r="B135" s="5" t="s">
        <v>416</v>
      </c>
      <c r="C135" s="5" t="s">
        <v>452</v>
      </c>
      <c r="D135" s="5" t="s">
        <v>87</v>
      </c>
      <c r="E135" s="16">
        <v>2314</v>
      </c>
      <c r="F135" s="16">
        <v>9110</v>
      </c>
      <c r="G135" s="5" t="s">
        <v>82</v>
      </c>
      <c r="H135" s="5">
        <v>0.6</v>
      </c>
      <c r="I135" s="16">
        <v>481.31200000000001</v>
      </c>
    </row>
    <row r="136" spans="1:9" ht="15.5" x14ac:dyDescent="0.35">
      <c r="A136" s="5">
        <v>132</v>
      </c>
      <c r="B136" s="5" t="s">
        <v>417</v>
      </c>
      <c r="C136" s="5" t="s">
        <v>451</v>
      </c>
      <c r="D136" s="5" t="s">
        <v>87</v>
      </c>
      <c r="E136" s="16">
        <v>19167</v>
      </c>
      <c r="F136" s="16">
        <v>760</v>
      </c>
      <c r="G136" s="5" t="s">
        <v>119</v>
      </c>
      <c r="H136" s="5">
        <v>1</v>
      </c>
      <c r="I136" s="16">
        <v>1113.6666666666667</v>
      </c>
    </row>
    <row r="137" spans="1:9" ht="15.5" x14ac:dyDescent="0.35">
      <c r="A137" s="5">
        <v>133</v>
      </c>
      <c r="B137" s="5" t="s">
        <v>418</v>
      </c>
      <c r="C137" s="5" t="s">
        <v>452</v>
      </c>
      <c r="D137" s="5" t="s">
        <v>87</v>
      </c>
      <c r="E137" s="16">
        <v>213</v>
      </c>
      <c r="F137" s="16">
        <v>4970</v>
      </c>
      <c r="G137" s="5" t="s">
        <v>82</v>
      </c>
      <c r="H137" s="5">
        <v>0.6</v>
      </c>
      <c r="I137" s="16">
        <v>170</v>
      </c>
    </row>
    <row r="138" spans="1:9" ht="15.5" x14ac:dyDescent="0.35">
      <c r="A138" s="5">
        <v>134</v>
      </c>
      <c r="B138" s="5" t="s">
        <v>419</v>
      </c>
      <c r="C138" s="5" t="s">
        <v>450</v>
      </c>
      <c r="D138" s="5" t="s">
        <v>87</v>
      </c>
      <c r="E138" s="16">
        <v>36887</v>
      </c>
      <c r="F138" s="16">
        <v>63500</v>
      </c>
      <c r="G138" s="5" t="s">
        <v>101</v>
      </c>
      <c r="H138" s="5">
        <v>0</v>
      </c>
      <c r="I138" s="16">
        <v>13647.04</v>
      </c>
    </row>
    <row r="139" spans="1:9" ht="15.5" x14ac:dyDescent="0.35">
      <c r="A139" s="5">
        <v>135</v>
      </c>
      <c r="B139" s="5" t="s">
        <v>420</v>
      </c>
      <c r="C139" s="5" t="s">
        <v>450</v>
      </c>
      <c r="D139" s="5" t="s">
        <v>87</v>
      </c>
      <c r="E139" s="16">
        <v>31414</v>
      </c>
      <c r="F139" s="16">
        <v>95490</v>
      </c>
      <c r="G139" s="5" t="s">
        <v>167</v>
      </c>
      <c r="H139" s="5">
        <v>-0.1</v>
      </c>
      <c r="I139" s="16">
        <v>10227</v>
      </c>
    </row>
    <row r="140" spans="1:9" ht="15.5" x14ac:dyDescent="0.35">
      <c r="A140" s="5">
        <v>136</v>
      </c>
      <c r="B140" s="5" t="s">
        <v>421</v>
      </c>
      <c r="C140" s="5" t="s">
        <v>451</v>
      </c>
      <c r="D140" s="5" t="s">
        <v>87</v>
      </c>
      <c r="E140" s="16">
        <v>2213</v>
      </c>
      <c r="F140" s="16">
        <v>560</v>
      </c>
      <c r="G140" s="5" t="s">
        <v>90</v>
      </c>
      <c r="H140" s="5">
        <v>0.92500000000000004</v>
      </c>
      <c r="I140" s="16">
        <v>170</v>
      </c>
    </row>
    <row r="141" spans="1:9" ht="15.5" x14ac:dyDescent="0.35">
      <c r="A141" s="5">
        <v>137</v>
      </c>
      <c r="B141" s="5" t="s">
        <v>422</v>
      </c>
      <c r="C141" s="5" t="s">
        <v>453</v>
      </c>
      <c r="D141" s="5" t="s">
        <v>87</v>
      </c>
      <c r="E141" s="16">
        <v>13026</v>
      </c>
      <c r="F141" s="16">
        <v>33600</v>
      </c>
      <c r="G141" s="5" t="s">
        <v>98</v>
      </c>
      <c r="H141" s="5">
        <v>0.15</v>
      </c>
      <c r="I141" s="16">
        <v>5757.4920000000002</v>
      </c>
    </row>
    <row r="142" spans="1:9" ht="15.5" x14ac:dyDescent="0.35">
      <c r="A142" s="5">
        <v>138</v>
      </c>
      <c r="B142" s="5" t="s">
        <v>423</v>
      </c>
      <c r="C142" s="5" t="s">
        <v>454</v>
      </c>
      <c r="D142" s="5" t="s">
        <v>87</v>
      </c>
      <c r="E142" s="16">
        <v>100179</v>
      </c>
      <c r="F142" s="16">
        <v>1200</v>
      </c>
      <c r="G142" s="5" t="s">
        <v>84</v>
      </c>
      <c r="H142" s="5">
        <v>0.85</v>
      </c>
      <c r="I142" s="16">
        <v>4686.8640000000014</v>
      </c>
    </row>
    <row r="143" spans="1:9" ht="15.5" x14ac:dyDescent="0.35">
      <c r="A143" s="5">
        <v>139</v>
      </c>
      <c r="B143" s="5" t="s">
        <v>424</v>
      </c>
      <c r="C143" s="5" t="s">
        <v>453</v>
      </c>
      <c r="D143" s="5" t="s">
        <v>87</v>
      </c>
      <c r="E143" s="16">
        <v>21805</v>
      </c>
      <c r="F143" s="16">
        <v>7230</v>
      </c>
      <c r="G143" s="5" t="s">
        <v>82</v>
      </c>
      <c r="H143" s="5">
        <v>0.6</v>
      </c>
      <c r="I143" s="16">
        <v>6644.8266666666668</v>
      </c>
    </row>
    <row r="144" spans="1:9" ht="15.5" x14ac:dyDescent="0.35">
      <c r="A144" s="5">
        <v>140</v>
      </c>
      <c r="B144" s="5" t="s">
        <v>425</v>
      </c>
      <c r="C144" s="5" t="s">
        <v>454</v>
      </c>
      <c r="D144" s="5" t="s">
        <v>87</v>
      </c>
      <c r="E144" s="16">
        <v>1902</v>
      </c>
      <c r="F144" s="16">
        <v>1010</v>
      </c>
      <c r="G144" s="5" t="s">
        <v>90</v>
      </c>
      <c r="H144" s="5">
        <v>0.92500000000000004</v>
      </c>
      <c r="I144" s="16">
        <v>170</v>
      </c>
    </row>
    <row r="145" spans="1:9" ht="15.5" x14ac:dyDescent="0.35">
      <c r="A145" s="5">
        <v>141</v>
      </c>
      <c r="B145" s="5" t="s">
        <v>426</v>
      </c>
      <c r="C145" s="5" t="s">
        <v>453</v>
      </c>
      <c r="D145" s="5" t="s">
        <v>81</v>
      </c>
      <c r="E145" s="16">
        <v>2238</v>
      </c>
      <c r="F145" s="16">
        <v>4930</v>
      </c>
      <c r="G145" s="5" t="s">
        <v>82</v>
      </c>
      <c r="H145" s="5">
        <v>0.6</v>
      </c>
      <c r="I145" s="16">
        <v>232.75200000000001</v>
      </c>
    </row>
    <row r="146" spans="1:9" ht="15.5" x14ac:dyDescent="0.35">
      <c r="A146" s="5">
        <v>142</v>
      </c>
      <c r="B146" s="5" t="s">
        <v>427</v>
      </c>
      <c r="C146" s="5" t="s">
        <v>452</v>
      </c>
      <c r="D146" s="5" t="s">
        <v>87</v>
      </c>
      <c r="E146" s="16">
        <v>1532</v>
      </c>
      <c r="F146" s="16">
        <v>16190</v>
      </c>
      <c r="G146" s="5" t="s">
        <v>93</v>
      </c>
      <c r="H146" s="5">
        <v>0.3</v>
      </c>
      <c r="I146" s="16">
        <v>557.64800000000002</v>
      </c>
    </row>
    <row r="147" spans="1:9" ht="15.5" x14ac:dyDescent="0.35">
      <c r="A147" s="5">
        <v>143</v>
      </c>
      <c r="B147" s="5" t="s">
        <v>428</v>
      </c>
      <c r="C147" s="5" t="s">
        <v>451</v>
      </c>
      <c r="D147" s="5" t="s">
        <v>87</v>
      </c>
      <c r="E147" s="16">
        <v>30855</v>
      </c>
      <c r="F147" s="16">
        <v>3830</v>
      </c>
      <c r="G147" s="5" t="s">
        <v>88</v>
      </c>
      <c r="H147" s="5">
        <v>0.75</v>
      </c>
      <c r="I147" s="16">
        <v>1063.0066666666669</v>
      </c>
    </row>
    <row r="148" spans="1:9" ht="15.5" x14ac:dyDescent="0.35">
      <c r="A148" s="5">
        <v>144</v>
      </c>
      <c r="B148" s="5" t="s">
        <v>429</v>
      </c>
      <c r="C148" s="5" t="s">
        <v>450</v>
      </c>
      <c r="D148" s="5" t="s">
        <v>87</v>
      </c>
      <c r="E148" s="16">
        <v>80814</v>
      </c>
      <c r="F148" s="16">
        <v>10640</v>
      </c>
      <c r="G148" s="5" t="s">
        <v>82</v>
      </c>
      <c r="H148" s="5">
        <v>0.6</v>
      </c>
      <c r="I148" s="16">
        <v>4514.232</v>
      </c>
    </row>
    <row r="149" spans="1:9" ht="15.5" x14ac:dyDescent="0.35">
      <c r="A149" s="5">
        <v>145</v>
      </c>
      <c r="B149" s="5" t="s">
        <v>430</v>
      </c>
      <c r="C149" s="5" t="s">
        <v>454</v>
      </c>
      <c r="D149" s="5" t="s">
        <v>87</v>
      </c>
      <c r="E149" s="16">
        <v>447337</v>
      </c>
      <c r="F149" s="16">
        <v>930</v>
      </c>
      <c r="G149" s="5" t="s">
        <v>90</v>
      </c>
      <c r="H149" s="5">
        <v>0.92500000000000004</v>
      </c>
      <c r="I149" s="16">
        <v>9335.0389999999898</v>
      </c>
    </row>
    <row r="150" spans="1:9" ht="15.5" x14ac:dyDescent="0.35">
      <c r="A150" s="5">
        <v>146</v>
      </c>
      <c r="B150" s="5" t="s">
        <v>431</v>
      </c>
      <c r="C150" s="5" t="s">
        <v>450</v>
      </c>
      <c r="D150" s="5" t="s">
        <v>87</v>
      </c>
      <c r="E150" s="16">
        <v>187</v>
      </c>
      <c r="F150" s="16">
        <v>4260</v>
      </c>
      <c r="G150" s="5" t="s">
        <v>88</v>
      </c>
      <c r="H150" s="5">
        <v>0.75</v>
      </c>
      <c r="I150" s="16">
        <v>170</v>
      </c>
    </row>
    <row r="151" spans="1:9" ht="15.5" x14ac:dyDescent="0.35">
      <c r="A151" s="5">
        <v>147</v>
      </c>
      <c r="B151" s="5" t="s">
        <v>432</v>
      </c>
      <c r="C151" s="5" t="s">
        <v>451</v>
      </c>
      <c r="D151" s="5" t="s">
        <v>87</v>
      </c>
      <c r="E151" s="16">
        <v>2144</v>
      </c>
      <c r="F151" s="16">
        <v>49160</v>
      </c>
      <c r="G151" s="5" t="s">
        <v>98</v>
      </c>
      <c r="H151" s="5">
        <v>0.15</v>
      </c>
      <c r="I151" s="16">
        <v>521.32933333333335</v>
      </c>
    </row>
    <row r="152" spans="1:9" ht="15.5" x14ac:dyDescent="0.35">
      <c r="A152" s="5">
        <v>148</v>
      </c>
      <c r="B152" s="5" t="s">
        <v>433</v>
      </c>
      <c r="C152" s="5" t="s">
        <v>450</v>
      </c>
      <c r="D152" s="5" t="s">
        <v>87</v>
      </c>
      <c r="E152" s="16">
        <v>356416</v>
      </c>
      <c r="F152" s="16">
        <v>49240</v>
      </c>
      <c r="G152" s="5" t="s">
        <v>98</v>
      </c>
      <c r="H152" s="5">
        <v>0.15</v>
      </c>
      <c r="I152" s="16">
        <v>157535.872</v>
      </c>
    </row>
    <row r="153" spans="1:9" ht="15.5" x14ac:dyDescent="0.35">
      <c r="A153" s="5">
        <v>149</v>
      </c>
      <c r="B153" s="5" t="s">
        <v>434</v>
      </c>
      <c r="C153" s="5" t="s">
        <v>452</v>
      </c>
      <c r="D153" s="5" t="s">
        <v>87</v>
      </c>
      <c r="E153" s="16">
        <v>1704535</v>
      </c>
      <c r="F153" s="16">
        <v>76770</v>
      </c>
      <c r="G153" s="5" t="s">
        <v>101</v>
      </c>
      <c r="H153" s="5">
        <v>0</v>
      </c>
      <c r="I153" s="16">
        <v>841960.6</v>
      </c>
    </row>
    <row r="154" spans="1:9" ht="15.5" x14ac:dyDescent="0.35">
      <c r="A154" s="5">
        <v>150</v>
      </c>
      <c r="B154" s="5" t="s">
        <v>435</v>
      </c>
      <c r="C154" s="5" t="s">
        <v>452</v>
      </c>
      <c r="D154" s="5" t="s">
        <v>87</v>
      </c>
      <c r="E154" s="16">
        <v>319</v>
      </c>
      <c r="F154" s="16">
        <v>1826</v>
      </c>
      <c r="G154" s="5" t="s">
        <v>133</v>
      </c>
      <c r="H154" s="5">
        <v>0.45</v>
      </c>
      <c r="I154" s="16">
        <v>170</v>
      </c>
    </row>
    <row r="155" spans="1:9" ht="15.5" x14ac:dyDescent="0.35">
      <c r="A155" s="5">
        <v>151</v>
      </c>
      <c r="B155" s="5" t="s">
        <v>436</v>
      </c>
      <c r="C155" s="5" t="s">
        <v>451</v>
      </c>
      <c r="D155" s="5" t="s">
        <v>87</v>
      </c>
      <c r="E155" s="16">
        <v>14583</v>
      </c>
      <c r="F155" s="16">
        <v>840</v>
      </c>
      <c r="G155" s="5" t="s">
        <v>90</v>
      </c>
      <c r="H155" s="5">
        <v>0.92500000000000004</v>
      </c>
      <c r="I155" s="16">
        <v>1161.7790000000002</v>
      </c>
    </row>
    <row r="156" spans="1:9" ht="15.5" x14ac:dyDescent="0.35">
      <c r="A156" s="5">
        <v>152</v>
      </c>
      <c r="B156" s="5" t="s">
        <v>437</v>
      </c>
      <c r="C156" s="5" t="s">
        <v>454</v>
      </c>
      <c r="D156" s="5" t="s">
        <v>87</v>
      </c>
      <c r="E156" s="16">
        <v>204880</v>
      </c>
      <c r="F156" s="16">
        <v>1240</v>
      </c>
      <c r="G156" s="5" t="s">
        <v>90</v>
      </c>
      <c r="H156" s="5">
        <v>0.92500000000000004</v>
      </c>
      <c r="I156" s="16">
        <v>3738.6283333333313</v>
      </c>
    </row>
    <row r="157" spans="1:9" ht="15.5" x14ac:dyDescent="0.35">
      <c r="A157" s="5">
        <v>153</v>
      </c>
      <c r="B157" s="5" t="s">
        <v>438</v>
      </c>
      <c r="C157" s="5" t="s">
        <v>454</v>
      </c>
      <c r="D157" s="5" t="s">
        <v>87</v>
      </c>
      <c r="E157" s="16">
        <v>32503</v>
      </c>
      <c r="F157" s="16">
        <v>1710</v>
      </c>
      <c r="G157" s="5" t="s">
        <v>84</v>
      </c>
      <c r="H157" s="5">
        <v>0.85</v>
      </c>
      <c r="I157" s="16">
        <v>1718.8680000000004</v>
      </c>
    </row>
    <row r="158" spans="1:9" ht="15.75" customHeight="1" x14ac:dyDescent="0.35">
      <c r="E158" s="16"/>
      <c r="F158" s="16"/>
    </row>
    <row r="159" spans="1:9" ht="15.5" x14ac:dyDescent="0.35"/>
    <row r="160" spans="1:9" ht="16" thickBot="1" x14ac:dyDescent="0.4">
      <c r="C160" s="13" t="s">
        <v>256</v>
      </c>
      <c r="D160" s="104"/>
      <c r="E160" s="15">
        <f>SUM(E5:E157)</f>
        <v>8888092</v>
      </c>
      <c r="F160" s="104"/>
      <c r="G160" s="104"/>
      <c r="H160" s="104"/>
      <c r="I160" s="15">
        <f>SUM(I5:I157)</f>
        <v>1589603.8973333335</v>
      </c>
    </row>
    <row r="161" ht="15.75" customHeight="1" thickTop="1" x14ac:dyDescent="0.35"/>
  </sheetData>
  <sortState xmlns:xlrd2="http://schemas.microsoft.com/office/spreadsheetml/2017/richdata2" ref="A5:I157">
    <sortCondition ref="B5:B157"/>
  </sortState>
  <pageMargins left="0.7" right="0.7" top="0.75" bottom="0.75" header="0.3" footer="0.3"/>
  <pageSetup paperSize="9" orientation="portrait" horizontalDpi="0" verticalDpi="0"/>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754EE-92B1-4137-B11A-EF01D6408AE3}">
  <dimension ref="A1:B157"/>
  <sheetViews>
    <sheetView workbookViewId="0">
      <selection activeCell="E43" sqref="E43"/>
    </sheetView>
  </sheetViews>
  <sheetFormatPr defaultColWidth="8.83203125" defaultRowHeight="15.5" x14ac:dyDescent="0.35"/>
  <cols>
    <col min="1" max="1" width="28" customWidth="1"/>
    <col min="2" max="2" width="23" customWidth="1"/>
  </cols>
  <sheetData>
    <row r="1" spans="1:2" x14ac:dyDescent="0.35">
      <c r="A1" s="67" t="s">
        <v>286</v>
      </c>
      <c r="B1" s="102">
        <v>85</v>
      </c>
    </row>
    <row r="2" spans="1:2" x14ac:dyDescent="0.35">
      <c r="A2" s="68" t="s">
        <v>287</v>
      </c>
      <c r="B2" s="117">
        <v>1918.66</v>
      </c>
    </row>
    <row r="3" spans="1:2" x14ac:dyDescent="0.35">
      <c r="A3" s="68" t="s">
        <v>288</v>
      </c>
      <c r="B3" s="117">
        <v>170</v>
      </c>
    </row>
    <row r="4" spans="1:2" x14ac:dyDescent="0.35">
      <c r="A4" s="68" t="s">
        <v>289</v>
      </c>
      <c r="B4" s="117">
        <v>881.71200000000022</v>
      </c>
    </row>
    <row r="5" spans="1:2" x14ac:dyDescent="0.35">
      <c r="A5" s="68" t="s">
        <v>290</v>
      </c>
      <c r="B5" s="117">
        <v>170</v>
      </c>
    </row>
    <row r="6" spans="1:2" x14ac:dyDescent="0.35">
      <c r="A6" s="68" t="s">
        <v>291</v>
      </c>
      <c r="B6" s="117">
        <v>170</v>
      </c>
    </row>
    <row r="7" spans="1:2" x14ac:dyDescent="0.35">
      <c r="A7" s="68" t="s">
        <v>292</v>
      </c>
      <c r="B7" s="117">
        <v>9591.92</v>
      </c>
    </row>
    <row r="8" spans="1:2" x14ac:dyDescent="0.35">
      <c r="A8" s="68" t="s">
        <v>293</v>
      </c>
      <c r="B8" s="117">
        <v>3960.32</v>
      </c>
    </row>
    <row r="9" spans="1:2" x14ac:dyDescent="0.35">
      <c r="A9" s="68" t="s">
        <v>294</v>
      </c>
      <c r="B9" s="117">
        <v>178.048</v>
      </c>
    </row>
    <row r="10" spans="1:2" x14ac:dyDescent="0.35">
      <c r="A10" s="68" t="s">
        <v>295</v>
      </c>
      <c r="B10" s="117">
        <v>458.54666666666674</v>
      </c>
    </row>
    <row r="11" spans="1:2" x14ac:dyDescent="0.35">
      <c r="A11" s="68" t="s">
        <v>296</v>
      </c>
      <c r="B11" s="117">
        <v>1039.6633333333334</v>
      </c>
    </row>
    <row r="12" spans="1:2" x14ac:dyDescent="0.35">
      <c r="A12" s="68" t="s">
        <v>297</v>
      </c>
      <c r="B12" s="117">
        <v>2178.67</v>
      </c>
    </row>
    <row r="13" spans="1:2" x14ac:dyDescent="0.35">
      <c r="A13" s="68" t="s">
        <v>298</v>
      </c>
      <c r="B13" s="117">
        <v>474.70800000000003</v>
      </c>
    </row>
    <row r="14" spans="1:2" x14ac:dyDescent="0.35">
      <c r="A14" s="68" t="s">
        <v>299</v>
      </c>
      <c r="B14" s="117">
        <v>170</v>
      </c>
    </row>
    <row r="15" spans="1:2" x14ac:dyDescent="0.35">
      <c r="A15" s="68" t="s">
        <v>300</v>
      </c>
      <c r="B15" s="117">
        <v>27532.16</v>
      </c>
    </row>
    <row r="16" spans="1:2" x14ac:dyDescent="0.35">
      <c r="A16" s="68" t="s">
        <v>301</v>
      </c>
      <c r="B16" s="117">
        <v>170</v>
      </c>
    </row>
    <row r="17" spans="1:2" x14ac:dyDescent="0.35">
      <c r="A17" s="68" t="s">
        <v>302</v>
      </c>
      <c r="B17" s="117">
        <v>173.98000000000002</v>
      </c>
    </row>
    <row r="18" spans="1:2" x14ac:dyDescent="0.35">
      <c r="A18" s="68" t="s">
        <v>303</v>
      </c>
      <c r="B18" s="117">
        <v>170</v>
      </c>
    </row>
    <row r="19" spans="1:2" x14ac:dyDescent="0.35">
      <c r="A19" s="68" t="s">
        <v>304</v>
      </c>
      <c r="B19" s="117">
        <v>2144.48</v>
      </c>
    </row>
    <row r="20" spans="1:2" x14ac:dyDescent="0.35">
      <c r="A20" s="68" t="s">
        <v>305</v>
      </c>
      <c r="B20" s="117">
        <v>661.64800000000014</v>
      </c>
    </row>
    <row r="21" spans="1:2" x14ac:dyDescent="0.35">
      <c r="A21" s="68" t="s">
        <v>306</v>
      </c>
      <c r="B21" s="117">
        <v>360.23</v>
      </c>
    </row>
    <row r="22" spans="1:2" x14ac:dyDescent="0.35">
      <c r="A22" s="68" t="s">
        <v>307</v>
      </c>
      <c r="B22" s="117">
        <v>170</v>
      </c>
    </row>
    <row r="23" spans="1:2" x14ac:dyDescent="0.35">
      <c r="A23" s="68" t="s">
        <v>308</v>
      </c>
      <c r="B23" s="117">
        <v>170</v>
      </c>
    </row>
    <row r="24" spans="1:2" x14ac:dyDescent="0.35">
      <c r="A24" s="68" t="s">
        <v>309</v>
      </c>
      <c r="B24" s="117">
        <v>418.39999999999992</v>
      </c>
    </row>
    <row r="25" spans="1:2" x14ac:dyDescent="0.35">
      <c r="A25" s="68" t="s">
        <v>310</v>
      </c>
      <c r="B25" s="117">
        <v>530.86799999999994</v>
      </c>
    </row>
    <row r="26" spans="1:2" x14ac:dyDescent="0.35">
      <c r="A26" s="68" t="s">
        <v>311</v>
      </c>
      <c r="B26" s="117">
        <v>27927.439999999999</v>
      </c>
    </row>
    <row r="27" spans="1:2" x14ac:dyDescent="0.35">
      <c r="A27" s="68" t="s">
        <v>312</v>
      </c>
      <c r="B27" s="117">
        <v>170</v>
      </c>
    </row>
    <row r="28" spans="1:2" x14ac:dyDescent="0.35">
      <c r="A28" s="68" t="s">
        <v>313</v>
      </c>
      <c r="B28" s="117">
        <v>364.18666666666678</v>
      </c>
    </row>
    <row r="29" spans="1:2" x14ac:dyDescent="0.35">
      <c r="A29" s="68" t="s">
        <v>314</v>
      </c>
      <c r="B29" s="117">
        <v>6346.956000000001</v>
      </c>
    </row>
    <row r="30" spans="1:2" x14ac:dyDescent="0.35">
      <c r="A30" s="68" t="s">
        <v>315</v>
      </c>
      <c r="B30" s="117">
        <v>170</v>
      </c>
    </row>
    <row r="31" spans="1:2" x14ac:dyDescent="0.35">
      <c r="A31" s="68" t="s">
        <v>316</v>
      </c>
      <c r="B31" s="117">
        <v>170</v>
      </c>
    </row>
    <row r="32" spans="1:2" x14ac:dyDescent="0.35">
      <c r="A32" s="68" t="s">
        <v>317</v>
      </c>
      <c r="B32" s="117">
        <v>320.26800000000003</v>
      </c>
    </row>
    <row r="33" spans="1:2" x14ac:dyDescent="0.35">
      <c r="A33" s="68" t="s">
        <v>318</v>
      </c>
      <c r="B33" s="117">
        <v>197.68666666666667</v>
      </c>
    </row>
    <row r="34" spans="1:2" x14ac:dyDescent="0.35">
      <c r="A34" s="68" t="s">
        <v>319</v>
      </c>
      <c r="B34" s="117">
        <v>1921.2086666666664</v>
      </c>
    </row>
    <row r="35" spans="1:2" x14ac:dyDescent="0.35">
      <c r="A35" s="68" t="s">
        <v>320</v>
      </c>
      <c r="B35" s="117">
        <v>519.98800000000017</v>
      </c>
    </row>
    <row r="36" spans="1:2" x14ac:dyDescent="0.35">
      <c r="A36" s="68" t="s">
        <v>321</v>
      </c>
      <c r="B36" s="117">
        <v>520</v>
      </c>
    </row>
    <row r="37" spans="1:2" x14ac:dyDescent="0.35">
      <c r="A37" s="68" t="s">
        <v>322</v>
      </c>
      <c r="B37" s="117">
        <v>170</v>
      </c>
    </row>
    <row r="38" spans="1:2" x14ac:dyDescent="0.35">
      <c r="A38" s="68" t="s">
        <v>323</v>
      </c>
      <c r="B38" s="117">
        <v>390.28600000000006</v>
      </c>
    </row>
    <row r="39" spans="1:2" x14ac:dyDescent="0.35">
      <c r="A39" s="68" t="s">
        <v>324</v>
      </c>
      <c r="B39" s="117">
        <v>11495.660666666667</v>
      </c>
    </row>
    <row r="40" spans="1:2" x14ac:dyDescent="0.35">
      <c r="A40" s="68" t="s">
        <v>325</v>
      </c>
      <c r="B40" s="117">
        <v>7756.2133333333331</v>
      </c>
    </row>
    <row r="41" spans="1:2" x14ac:dyDescent="0.35">
      <c r="A41" s="68" t="s">
        <v>326</v>
      </c>
      <c r="B41" s="117">
        <v>170</v>
      </c>
    </row>
    <row r="42" spans="1:2" x14ac:dyDescent="0.35">
      <c r="A42" s="68" t="s">
        <v>327</v>
      </c>
      <c r="B42" s="117">
        <v>170</v>
      </c>
    </row>
    <row r="43" spans="1:2" x14ac:dyDescent="0.35">
      <c r="A43" s="68" t="s">
        <v>328</v>
      </c>
      <c r="B43" s="117">
        <v>170</v>
      </c>
    </row>
    <row r="44" spans="1:2" x14ac:dyDescent="0.35">
      <c r="A44" s="68" t="s">
        <v>329</v>
      </c>
      <c r="B44" s="117">
        <v>2211.04</v>
      </c>
    </row>
    <row r="45" spans="1:2" x14ac:dyDescent="0.35">
      <c r="A45" s="68" t="s">
        <v>330</v>
      </c>
      <c r="B45" s="117">
        <v>170</v>
      </c>
    </row>
    <row r="46" spans="1:2" x14ac:dyDescent="0.35">
      <c r="A46" s="68" t="s">
        <v>331</v>
      </c>
      <c r="B46" s="117">
        <v>264.452</v>
      </c>
    </row>
    <row r="47" spans="1:2" x14ac:dyDescent="0.35">
      <c r="A47" s="68" t="s">
        <v>332</v>
      </c>
      <c r="B47" s="117">
        <v>448.5</v>
      </c>
    </row>
    <row r="48" spans="1:2" x14ac:dyDescent="0.35">
      <c r="A48" s="68" t="s">
        <v>333</v>
      </c>
      <c r="B48" s="117">
        <v>204.67200000000003</v>
      </c>
    </row>
    <row r="49" spans="1:2" x14ac:dyDescent="0.35">
      <c r="A49" s="68" t="s">
        <v>334</v>
      </c>
      <c r="B49" s="117">
        <v>15588.04</v>
      </c>
    </row>
    <row r="50" spans="1:2" x14ac:dyDescent="0.35">
      <c r="A50" s="68" t="s">
        <v>335</v>
      </c>
      <c r="B50" s="117">
        <v>26058.25</v>
      </c>
    </row>
    <row r="51" spans="1:2" x14ac:dyDescent="0.35">
      <c r="A51" s="68" t="s">
        <v>336</v>
      </c>
      <c r="B51" s="117">
        <v>341.45366666666632</v>
      </c>
    </row>
    <row r="52" spans="1:2" x14ac:dyDescent="0.35">
      <c r="A52" s="68" t="s">
        <v>337</v>
      </c>
      <c r="B52" s="117">
        <v>170</v>
      </c>
    </row>
    <row r="53" spans="1:2" x14ac:dyDescent="0.35">
      <c r="A53" s="68" t="s">
        <v>338</v>
      </c>
      <c r="B53" s="117">
        <v>12080.106666666667</v>
      </c>
    </row>
    <row r="54" spans="1:2" x14ac:dyDescent="0.35">
      <c r="A54" s="68" t="s">
        <v>339</v>
      </c>
      <c r="B54" s="117">
        <v>4242.431333333333</v>
      </c>
    </row>
    <row r="55" spans="1:2" x14ac:dyDescent="0.35">
      <c r="A55" s="68" t="s">
        <v>340</v>
      </c>
      <c r="B55" s="117">
        <v>2078.7260000000001</v>
      </c>
    </row>
    <row r="56" spans="1:2" x14ac:dyDescent="0.35">
      <c r="A56" s="68" t="s">
        <v>341</v>
      </c>
      <c r="B56" s="117">
        <v>318.0266666666667</v>
      </c>
    </row>
    <row r="57" spans="1:2" x14ac:dyDescent="0.35">
      <c r="A57" s="68" t="s">
        <v>342</v>
      </c>
      <c r="B57" s="117">
        <v>170</v>
      </c>
    </row>
    <row r="58" spans="1:2" x14ac:dyDescent="0.35">
      <c r="A58" s="68" t="s">
        <v>343</v>
      </c>
      <c r="B58" s="117">
        <v>190.67099999999982</v>
      </c>
    </row>
    <row r="59" spans="1:2" x14ac:dyDescent="0.35">
      <c r="A59" s="68" t="s">
        <v>344</v>
      </c>
      <c r="B59" s="117">
        <v>448.35733333333337</v>
      </c>
    </row>
    <row r="60" spans="1:2" x14ac:dyDescent="0.35">
      <c r="A60" s="68" t="s">
        <v>345</v>
      </c>
      <c r="B60" s="117">
        <v>170</v>
      </c>
    </row>
    <row r="61" spans="1:2" x14ac:dyDescent="0.35">
      <c r="A61" s="68" t="s">
        <v>346</v>
      </c>
      <c r="B61" s="117">
        <v>170</v>
      </c>
    </row>
    <row r="62" spans="1:2" x14ac:dyDescent="0.35">
      <c r="A62" s="68" t="s">
        <v>347</v>
      </c>
      <c r="B62" s="117">
        <v>12634.466666666667</v>
      </c>
    </row>
    <row r="63" spans="1:2" x14ac:dyDescent="0.35">
      <c r="A63" s="68" t="s">
        <v>348</v>
      </c>
      <c r="B63" s="117">
        <v>159.31800000000001</v>
      </c>
    </row>
    <row r="64" spans="1:2" x14ac:dyDescent="0.35">
      <c r="A64" s="68" t="s">
        <v>349</v>
      </c>
      <c r="B64" s="117">
        <v>529.74666666666667</v>
      </c>
    </row>
    <row r="65" spans="1:2" x14ac:dyDescent="0.35">
      <c r="A65" s="68" t="s">
        <v>350</v>
      </c>
      <c r="B65" s="117">
        <v>39000</v>
      </c>
    </row>
    <row r="66" spans="1:2" x14ac:dyDescent="0.35">
      <c r="A66" s="68" t="s">
        <v>351</v>
      </c>
      <c r="B66" s="117">
        <v>3763.9266666666667</v>
      </c>
    </row>
    <row r="67" spans="1:2" x14ac:dyDescent="0.35">
      <c r="A67" s="68" t="s">
        <v>352</v>
      </c>
      <c r="B67" s="117">
        <v>13484.706666666665</v>
      </c>
    </row>
    <row r="68" spans="1:2" x14ac:dyDescent="0.35">
      <c r="A68" s="68" t="s">
        <v>353</v>
      </c>
      <c r="B68" s="117">
        <v>39907.296000000002</v>
      </c>
    </row>
    <row r="69" spans="1:2" x14ac:dyDescent="0.35">
      <c r="A69" s="68" t="s">
        <v>354</v>
      </c>
      <c r="B69" s="117">
        <v>550.5920000000001</v>
      </c>
    </row>
    <row r="70" spans="1:2" x14ac:dyDescent="0.35">
      <c r="A70" s="68" t="s">
        <v>355</v>
      </c>
      <c r="B70" s="117">
        <v>10295.506000000001</v>
      </c>
    </row>
    <row r="71" spans="1:2" x14ac:dyDescent="0.35">
      <c r="A71" s="68" t="s">
        <v>356</v>
      </c>
      <c r="B71" s="117">
        <v>1627.166666666667</v>
      </c>
    </row>
    <row r="72" spans="1:2" x14ac:dyDescent="0.35">
      <c r="A72" s="68" t="s">
        <v>357</v>
      </c>
      <c r="B72" s="117">
        <v>17362.800000000003</v>
      </c>
    </row>
    <row r="73" spans="1:2" x14ac:dyDescent="0.35">
      <c r="A73" s="68" t="s">
        <v>358</v>
      </c>
      <c r="B73" s="117">
        <v>85</v>
      </c>
    </row>
    <row r="74" spans="1:2" x14ac:dyDescent="0.35">
      <c r="A74" s="68" t="s">
        <v>359</v>
      </c>
      <c r="B74" s="117">
        <v>1680.7673333333335</v>
      </c>
    </row>
    <row r="75" spans="1:2" x14ac:dyDescent="0.35">
      <c r="A75" s="68" t="s">
        <v>360</v>
      </c>
      <c r="B75" s="117">
        <v>3231.9040000000005</v>
      </c>
    </row>
    <row r="76" spans="1:2" x14ac:dyDescent="0.35">
      <c r="A76" s="68" t="s">
        <v>361</v>
      </c>
      <c r="B76" s="117">
        <v>191.828</v>
      </c>
    </row>
    <row r="77" spans="1:2" x14ac:dyDescent="0.35">
      <c r="A77" s="68" t="s">
        <v>362</v>
      </c>
      <c r="B77" s="117">
        <v>1822.288</v>
      </c>
    </row>
    <row r="78" spans="1:2" x14ac:dyDescent="0.35">
      <c r="A78" s="68" t="s">
        <v>363</v>
      </c>
      <c r="B78" s="117">
        <v>572.98800000000028</v>
      </c>
    </row>
    <row r="79" spans="1:2" x14ac:dyDescent="0.35">
      <c r="A79" s="68" t="s">
        <v>364</v>
      </c>
      <c r="B79" s="117">
        <v>170</v>
      </c>
    </row>
    <row r="80" spans="1:2" x14ac:dyDescent="0.35">
      <c r="A80" s="68" t="s">
        <v>365</v>
      </c>
      <c r="B80" s="117">
        <v>590.30399999999997</v>
      </c>
    </row>
    <row r="81" spans="1:2" x14ac:dyDescent="0.35">
      <c r="A81" s="68" t="s">
        <v>366</v>
      </c>
      <c r="B81" s="117">
        <v>176.17599999999999</v>
      </c>
    </row>
    <row r="82" spans="1:2" x14ac:dyDescent="0.35">
      <c r="A82" s="68" t="s">
        <v>367</v>
      </c>
      <c r="B82" s="117">
        <v>1111.9680000000001</v>
      </c>
    </row>
    <row r="83" spans="1:2" x14ac:dyDescent="0.35">
      <c r="A83" s="68" t="s">
        <v>368</v>
      </c>
      <c r="B83" s="101">
        <v>170</v>
      </c>
    </row>
    <row r="84" spans="1:2" x14ac:dyDescent="0.35">
      <c r="A84" s="68" t="s">
        <v>369</v>
      </c>
      <c r="B84" s="101">
        <v>170</v>
      </c>
    </row>
    <row r="85" spans="1:2" x14ac:dyDescent="0.35">
      <c r="A85" s="68" t="s">
        <v>370</v>
      </c>
      <c r="B85" s="117">
        <v>41542.050000000003</v>
      </c>
    </row>
    <row r="86" spans="1:2" x14ac:dyDescent="0.35">
      <c r="A86" s="68" t="s">
        <v>371</v>
      </c>
      <c r="B86" s="117">
        <v>1558.8533333333335</v>
      </c>
    </row>
    <row r="87" spans="1:2" x14ac:dyDescent="0.35">
      <c r="A87" s="68" t="s">
        <v>372</v>
      </c>
      <c r="B87" s="117">
        <v>409.73400000000004</v>
      </c>
    </row>
    <row r="88" spans="1:2" x14ac:dyDescent="0.35">
      <c r="A88" s="68" t="s">
        <v>373</v>
      </c>
      <c r="B88" s="117">
        <v>85</v>
      </c>
    </row>
    <row r="89" spans="1:2" x14ac:dyDescent="0.35">
      <c r="A89" s="68" t="s">
        <v>374</v>
      </c>
      <c r="B89" s="117">
        <v>253.76</v>
      </c>
    </row>
    <row r="90" spans="1:2" x14ac:dyDescent="0.35">
      <c r="A90" s="68" t="s">
        <v>375</v>
      </c>
      <c r="B90" s="117">
        <v>334.048</v>
      </c>
    </row>
    <row r="91" spans="1:2" x14ac:dyDescent="0.35">
      <c r="A91" s="68" t="s">
        <v>376</v>
      </c>
      <c r="B91" s="117">
        <v>170</v>
      </c>
    </row>
    <row r="92" spans="1:2" x14ac:dyDescent="0.35">
      <c r="A92" s="68" t="s">
        <v>377</v>
      </c>
      <c r="B92" s="117">
        <v>170</v>
      </c>
    </row>
    <row r="93" spans="1:2" x14ac:dyDescent="0.35">
      <c r="A93" s="68" t="s">
        <v>378</v>
      </c>
      <c r="B93" s="117">
        <v>189.072</v>
      </c>
    </row>
    <row r="94" spans="1:2" x14ac:dyDescent="0.35">
      <c r="A94" s="68" t="s">
        <v>379</v>
      </c>
      <c r="B94" s="117">
        <v>85</v>
      </c>
    </row>
    <row r="95" spans="1:2" x14ac:dyDescent="0.35">
      <c r="A95" s="68" t="s">
        <v>380</v>
      </c>
      <c r="B95" s="117">
        <v>1871.4539999999997</v>
      </c>
    </row>
    <row r="96" spans="1:2" x14ac:dyDescent="0.35">
      <c r="A96" s="68" t="s">
        <v>381</v>
      </c>
      <c r="B96" s="117">
        <v>170</v>
      </c>
    </row>
    <row r="97" spans="1:2" x14ac:dyDescent="0.35">
      <c r="A97" s="68" t="s">
        <v>382</v>
      </c>
      <c r="B97" s="117">
        <v>1627.018</v>
      </c>
    </row>
    <row r="98" spans="1:2" x14ac:dyDescent="0.35">
      <c r="A98" s="68" t="s">
        <v>383</v>
      </c>
      <c r="B98" s="117">
        <v>24925.56</v>
      </c>
    </row>
    <row r="99" spans="1:2" x14ac:dyDescent="0.35">
      <c r="A99" s="68" t="s">
        <v>384</v>
      </c>
      <c r="B99" s="117">
        <v>3763.63</v>
      </c>
    </row>
    <row r="100" spans="1:2" x14ac:dyDescent="0.35">
      <c r="A100" s="68" t="s">
        <v>385</v>
      </c>
      <c r="B100" s="117">
        <v>85</v>
      </c>
    </row>
    <row r="101" spans="1:2" x14ac:dyDescent="0.35">
      <c r="A101" s="68" t="s">
        <v>386</v>
      </c>
      <c r="B101" s="117">
        <v>85</v>
      </c>
    </row>
    <row r="102" spans="1:2" x14ac:dyDescent="0.35">
      <c r="A102" s="68" t="s">
        <v>387</v>
      </c>
      <c r="B102" s="117">
        <v>11266.502666666667</v>
      </c>
    </row>
    <row r="103" spans="1:2" x14ac:dyDescent="0.35">
      <c r="A103" s="68" t="s">
        <v>388</v>
      </c>
      <c r="B103" s="117">
        <v>5967.6759999999995</v>
      </c>
    </row>
    <row r="104" spans="1:2" x14ac:dyDescent="0.35">
      <c r="A104" s="68" t="s">
        <v>389</v>
      </c>
      <c r="B104" s="117">
        <v>6790.1626666666671</v>
      </c>
    </row>
    <row r="105" spans="1:2" x14ac:dyDescent="0.35">
      <c r="A105" s="68" t="s">
        <v>390</v>
      </c>
      <c r="B105" s="117">
        <v>10214.567999999999</v>
      </c>
    </row>
    <row r="106" spans="1:2" x14ac:dyDescent="0.35">
      <c r="A106" s="68" t="s">
        <v>391</v>
      </c>
      <c r="B106" s="117">
        <v>547.28666666666675</v>
      </c>
    </row>
    <row r="107" spans="1:2" x14ac:dyDescent="0.35">
      <c r="A107" s="68" t="s">
        <v>392</v>
      </c>
      <c r="B107" s="117">
        <v>311.43733333333336</v>
      </c>
    </row>
    <row r="108" spans="1:2" x14ac:dyDescent="0.35">
      <c r="A108" s="68" t="s">
        <v>393</v>
      </c>
      <c r="B108" s="117">
        <v>170</v>
      </c>
    </row>
    <row r="109" spans="1:2" x14ac:dyDescent="0.35">
      <c r="A109" s="68" t="s">
        <v>394</v>
      </c>
      <c r="B109" s="117">
        <v>170</v>
      </c>
    </row>
    <row r="110" spans="1:2" x14ac:dyDescent="0.35">
      <c r="A110" s="68" t="s">
        <v>395</v>
      </c>
      <c r="B110" s="117">
        <v>170</v>
      </c>
    </row>
    <row r="111" spans="1:2" x14ac:dyDescent="0.35">
      <c r="A111" s="68" t="s">
        <v>455</v>
      </c>
      <c r="B111" s="117">
        <v>39483.763333333336</v>
      </c>
    </row>
    <row r="112" spans="1:2" x14ac:dyDescent="0.35">
      <c r="A112" s="68" t="s">
        <v>397</v>
      </c>
      <c r="B112" s="117">
        <v>18323.309333333335</v>
      </c>
    </row>
    <row r="113" spans="1:2" x14ac:dyDescent="0.35">
      <c r="A113" s="68" t="s">
        <v>398</v>
      </c>
      <c r="B113" s="117">
        <v>1066.0246666666667</v>
      </c>
    </row>
    <row r="114" spans="1:2" x14ac:dyDescent="0.35">
      <c r="A114" s="68" t="s">
        <v>399</v>
      </c>
      <c r="B114" s="117">
        <v>1110.2</v>
      </c>
    </row>
    <row r="115" spans="1:2" x14ac:dyDescent="0.35">
      <c r="A115" s="68" t="s">
        <v>400</v>
      </c>
      <c r="B115" s="101">
        <v>203.476</v>
      </c>
    </row>
    <row r="116" spans="1:2" x14ac:dyDescent="0.35">
      <c r="A116" s="68" t="s">
        <v>401</v>
      </c>
      <c r="B116" s="101">
        <v>360.48466666666667</v>
      </c>
    </row>
    <row r="117" spans="1:2" x14ac:dyDescent="0.35">
      <c r="A117" s="68" t="s">
        <v>402</v>
      </c>
      <c r="B117" s="101">
        <v>553.80199999999968</v>
      </c>
    </row>
    <row r="118" spans="1:2" x14ac:dyDescent="0.35">
      <c r="A118" s="68" t="s">
        <v>403</v>
      </c>
      <c r="B118" s="117">
        <v>170</v>
      </c>
    </row>
    <row r="119" spans="1:2" x14ac:dyDescent="0.35">
      <c r="A119" s="68" t="s">
        <v>404</v>
      </c>
      <c r="B119" s="117">
        <v>323.52199999999993</v>
      </c>
    </row>
    <row r="120" spans="1:2" x14ac:dyDescent="0.35">
      <c r="A120" s="68" t="s">
        <v>405</v>
      </c>
      <c r="B120" s="117">
        <v>170</v>
      </c>
    </row>
    <row r="121" spans="1:2" x14ac:dyDescent="0.35">
      <c r="A121" s="68" t="s">
        <v>406</v>
      </c>
      <c r="B121" s="117">
        <v>4085.6400000000003</v>
      </c>
    </row>
    <row r="122" spans="1:2" x14ac:dyDescent="0.35">
      <c r="A122" s="68" t="s">
        <v>407</v>
      </c>
      <c r="B122" s="117">
        <v>1468.6980000000001</v>
      </c>
    </row>
    <row r="123" spans="1:2" x14ac:dyDescent="0.35">
      <c r="A123" s="68" t="s">
        <v>408</v>
      </c>
      <c r="B123" s="117">
        <v>1559.2173333333333</v>
      </c>
    </row>
    <row r="124" spans="1:2" x14ac:dyDescent="0.35">
      <c r="A124" s="68" t="s">
        <v>409</v>
      </c>
      <c r="B124" s="117">
        <v>85</v>
      </c>
    </row>
    <row r="125" spans="1:2" x14ac:dyDescent="0.35">
      <c r="A125" s="68" t="s">
        <v>410</v>
      </c>
      <c r="B125" s="117">
        <v>2244.9920000000002</v>
      </c>
    </row>
    <row r="126" spans="1:2" x14ac:dyDescent="0.35">
      <c r="A126" s="68" t="s">
        <v>411</v>
      </c>
      <c r="B126" s="117">
        <v>863.43500000000006</v>
      </c>
    </row>
    <row r="127" spans="1:2" x14ac:dyDescent="0.35">
      <c r="A127" s="68" t="s">
        <v>412</v>
      </c>
      <c r="B127" s="117">
        <v>4605.1980000000003</v>
      </c>
    </row>
    <row r="128" spans="1:2" x14ac:dyDescent="0.35">
      <c r="A128" s="68" t="s">
        <v>413</v>
      </c>
      <c r="B128" s="117">
        <v>6478.9833333333345</v>
      </c>
    </row>
    <row r="129" spans="1:2" x14ac:dyDescent="0.35">
      <c r="A129" s="68" t="s">
        <v>414</v>
      </c>
      <c r="B129" s="117">
        <v>85</v>
      </c>
    </row>
    <row r="130" spans="1:2" x14ac:dyDescent="0.35">
      <c r="A130" s="68" t="s">
        <v>415</v>
      </c>
      <c r="B130" s="117">
        <v>170</v>
      </c>
    </row>
    <row r="131" spans="1:2" x14ac:dyDescent="0.35">
      <c r="A131" s="68" t="s">
        <v>416</v>
      </c>
      <c r="B131" s="117">
        <v>481.31200000000001</v>
      </c>
    </row>
    <row r="132" spans="1:2" x14ac:dyDescent="0.35">
      <c r="A132" s="68" t="s">
        <v>417</v>
      </c>
      <c r="B132" s="117">
        <v>1113.6666666666667</v>
      </c>
    </row>
    <row r="133" spans="1:2" x14ac:dyDescent="0.35">
      <c r="A133" s="68" t="s">
        <v>418</v>
      </c>
      <c r="B133" s="117">
        <v>170</v>
      </c>
    </row>
    <row r="134" spans="1:2" x14ac:dyDescent="0.35">
      <c r="A134" s="68" t="s">
        <v>419</v>
      </c>
      <c r="B134" s="117">
        <v>13647.04</v>
      </c>
    </row>
    <row r="135" spans="1:2" x14ac:dyDescent="0.35">
      <c r="A135" s="68" t="s">
        <v>420</v>
      </c>
      <c r="B135" s="117">
        <v>10227</v>
      </c>
    </row>
    <row r="136" spans="1:2" x14ac:dyDescent="0.35">
      <c r="A136" s="68" t="s">
        <v>421</v>
      </c>
      <c r="B136" s="117">
        <v>170</v>
      </c>
    </row>
    <row r="137" spans="1:2" x14ac:dyDescent="0.35">
      <c r="A137" s="68" t="s">
        <v>422</v>
      </c>
      <c r="B137" s="117">
        <v>5757.4920000000002</v>
      </c>
    </row>
    <row r="138" spans="1:2" x14ac:dyDescent="0.35">
      <c r="A138" s="68" t="s">
        <v>423</v>
      </c>
      <c r="B138" s="117">
        <v>4686.8640000000014</v>
      </c>
    </row>
    <row r="139" spans="1:2" x14ac:dyDescent="0.35">
      <c r="A139" s="68" t="s">
        <v>424</v>
      </c>
      <c r="B139" s="117">
        <v>6644.8266666666668</v>
      </c>
    </row>
    <row r="140" spans="1:2" x14ac:dyDescent="0.35">
      <c r="A140" s="68" t="s">
        <v>425</v>
      </c>
      <c r="B140" s="117">
        <v>170</v>
      </c>
    </row>
    <row r="141" spans="1:2" x14ac:dyDescent="0.35">
      <c r="A141" s="68" t="s">
        <v>426</v>
      </c>
      <c r="B141" s="117">
        <v>232.75200000000001</v>
      </c>
    </row>
    <row r="142" spans="1:2" x14ac:dyDescent="0.35">
      <c r="A142" s="68" t="s">
        <v>427</v>
      </c>
      <c r="B142" s="117">
        <v>557.64800000000002</v>
      </c>
    </row>
    <row r="143" spans="1:2" x14ac:dyDescent="0.35">
      <c r="A143" s="68" t="s">
        <v>428</v>
      </c>
      <c r="B143" s="117">
        <v>1063.0066666666669</v>
      </c>
    </row>
    <row r="144" spans="1:2" x14ac:dyDescent="0.35">
      <c r="A144" s="68" t="s">
        <v>429</v>
      </c>
      <c r="B144" s="117">
        <v>4514.232</v>
      </c>
    </row>
    <row r="145" spans="1:2" x14ac:dyDescent="0.35">
      <c r="A145" s="68" t="s">
        <v>430</v>
      </c>
      <c r="B145" s="117">
        <v>9335.0389999999898</v>
      </c>
    </row>
    <row r="146" spans="1:2" x14ac:dyDescent="0.35">
      <c r="A146" s="68" t="s">
        <v>431</v>
      </c>
      <c r="B146" s="117">
        <v>170</v>
      </c>
    </row>
    <row r="147" spans="1:2" x14ac:dyDescent="0.35">
      <c r="A147" s="68" t="s">
        <v>432</v>
      </c>
      <c r="B147" s="117">
        <v>521.32933333333335</v>
      </c>
    </row>
    <row r="148" spans="1:2" x14ac:dyDescent="0.35">
      <c r="A148" s="68" t="s">
        <v>433</v>
      </c>
      <c r="B148" s="117">
        <v>157535.872</v>
      </c>
    </row>
    <row r="149" spans="1:2" x14ac:dyDescent="0.35">
      <c r="A149" s="68" t="s">
        <v>434</v>
      </c>
      <c r="B149" s="117">
        <v>841960.6</v>
      </c>
    </row>
    <row r="150" spans="1:2" x14ac:dyDescent="0.35">
      <c r="A150" s="68" t="s">
        <v>435</v>
      </c>
      <c r="B150" s="117">
        <v>170</v>
      </c>
    </row>
    <row r="151" spans="1:2" x14ac:dyDescent="0.35">
      <c r="A151" s="68" t="s">
        <v>436</v>
      </c>
      <c r="B151" s="117">
        <v>1161.7790000000002</v>
      </c>
    </row>
    <row r="152" spans="1:2" x14ac:dyDescent="0.35">
      <c r="A152" s="68" t="s">
        <v>437</v>
      </c>
      <c r="B152" s="117">
        <v>3738.6283333333313</v>
      </c>
    </row>
    <row r="153" spans="1:2" x14ac:dyDescent="0.35">
      <c r="A153" s="68" t="s">
        <v>438</v>
      </c>
      <c r="B153" s="117">
        <v>1718.8680000000004</v>
      </c>
    </row>
    <row r="154" spans="1:2" x14ac:dyDescent="0.35">
      <c r="A154" s="45"/>
      <c r="B154" s="95"/>
    </row>
    <row r="155" spans="1:2" ht="16" thickBot="1" x14ac:dyDescent="0.4">
      <c r="A155" s="119" t="s">
        <v>256</v>
      </c>
      <c r="B155" s="120">
        <f>SUM(B1:B153)</f>
        <v>1589603.8973333335</v>
      </c>
    </row>
    <row r="156" spans="1:2" ht="16" thickTop="1" x14ac:dyDescent="0.35">
      <c r="A156" s="45"/>
      <c r="B156" s="46"/>
    </row>
    <row r="157" spans="1:2" x14ac:dyDescent="0.35">
      <c r="A157" s="69"/>
      <c r="B157" s="70"/>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2B894-BC1E-B943-9D39-42F69F0E6010}">
  <dimension ref="A1:P187"/>
  <sheetViews>
    <sheetView topLeftCell="E147" workbookViewId="0">
      <selection activeCell="G160" sqref="G160"/>
    </sheetView>
  </sheetViews>
  <sheetFormatPr defaultColWidth="11" defaultRowHeight="15.75" customHeight="1" x14ac:dyDescent="0.35"/>
  <cols>
    <col min="1" max="1" width="5.83203125" customWidth="1"/>
    <col min="2" max="2" width="25.5" customWidth="1"/>
    <col min="3" max="3" width="21.33203125" customWidth="1"/>
    <col min="4" max="4" width="15.5" customWidth="1"/>
    <col min="5" max="6" width="17" customWidth="1"/>
    <col min="7" max="8" width="16.5" customWidth="1"/>
    <col min="9" max="9" width="15.5" customWidth="1"/>
    <col min="10" max="10" width="13.5" bestFit="1" customWidth="1"/>
    <col min="11" max="11" width="21" customWidth="1"/>
    <col min="12" max="12" width="0" hidden="1" customWidth="1"/>
    <col min="13" max="13" width="4.83203125" customWidth="1"/>
    <col min="14" max="14" width="19" customWidth="1"/>
    <col min="15" max="15" width="18" customWidth="1"/>
    <col min="16" max="16" width="24.5" customWidth="1"/>
  </cols>
  <sheetData>
    <row r="1" spans="1:16" ht="78" thickBot="1" x14ac:dyDescent="0.4">
      <c r="A1" s="5"/>
      <c r="B1" s="27" t="s">
        <v>0</v>
      </c>
      <c r="C1" s="13" t="s">
        <v>1</v>
      </c>
      <c r="D1" s="13" t="s">
        <v>2</v>
      </c>
      <c r="E1" s="13" t="s">
        <v>3</v>
      </c>
      <c r="F1" s="27" t="s">
        <v>439</v>
      </c>
      <c r="G1" s="27" t="s">
        <v>8</v>
      </c>
      <c r="H1" s="27" t="s">
        <v>9</v>
      </c>
      <c r="I1" s="27" t="s">
        <v>456</v>
      </c>
      <c r="J1" s="26" t="s">
        <v>457</v>
      </c>
      <c r="K1" s="26" t="s">
        <v>458</v>
      </c>
      <c r="N1" s="8" t="s">
        <v>459</v>
      </c>
      <c r="O1" s="56" t="s">
        <v>460</v>
      </c>
      <c r="P1" s="57" t="s">
        <v>461</v>
      </c>
    </row>
    <row r="2" spans="1:16" ht="109.5" thickTop="1" thickBot="1" x14ac:dyDescent="0.4">
      <c r="A2" s="5"/>
      <c r="B2" s="42" t="s">
        <v>20</v>
      </c>
      <c r="C2" s="42" t="s">
        <v>21</v>
      </c>
      <c r="D2" s="43" t="s">
        <v>22</v>
      </c>
      <c r="E2" s="43" t="s">
        <v>23</v>
      </c>
      <c r="F2" s="43" t="s">
        <v>442</v>
      </c>
      <c r="G2" s="65" t="s">
        <v>28</v>
      </c>
      <c r="H2" s="65" t="s">
        <v>29</v>
      </c>
      <c r="I2" s="65" t="s">
        <v>462</v>
      </c>
      <c r="J2" s="65" t="s">
        <v>463</v>
      </c>
      <c r="K2" s="41" t="s">
        <v>464</v>
      </c>
      <c r="N2" s="55" t="s">
        <v>465</v>
      </c>
      <c r="O2" s="58" t="s">
        <v>466</v>
      </c>
      <c r="P2" s="139">
        <f>87*2</f>
        <v>174</v>
      </c>
    </row>
    <row r="3" spans="1:16" ht="94" thickTop="1" thickBot="1" x14ac:dyDescent="0.4">
      <c r="A3" s="5"/>
      <c r="B3" s="42" t="s">
        <v>40</v>
      </c>
      <c r="C3" s="42" t="s">
        <v>41</v>
      </c>
      <c r="D3" s="43" t="s">
        <v>42</v>
      </c>
      <c r="E3" s="43" t="s">
        <v>43</v>
      </c>
      <c r="F3" s="43" t="s">
        <v>445</v>
      </c>
      <c r="G3" s="62" t="s">
        <v>48</v>
      </c>
      <c r="H3" s="62" t="s">
        <v>49</v>
      </c>
      <c r="I3" s="62" t="s">
        <v>467</v>
      </c>
      <c r="J3" s="63" t="s">
        <v>468</v>
      </c>
      <c r="K3" s="63" t="s">
        <v>469</v>
      </c>
      <c r="N3" s="55" t="s">
        <v>470</v>
      </c>
      <c r="O3" s="58" t="s">
        <v>471</v>
      </c>
      <c r="P3" s="139">
        <f>503</f>
        <v>503</v>
      </c>
    </row>
    <row r="4" spans="1:16" ht="63" thickTop="1" thickBot="1" x14ac:dyDescent="0.4">
      <c r="A4" s="5"/>
      <c r="B4" s="42" t="s">
        <v>60</v>
      </c>
      <c r="C4" s="42" t="s">
        <v>61</v>
      </c>
      <c r="D4" s="43" t="s">
        <v>62</v>
      </c>
      <c r="E4" s="43" t="s">
        <v>63</v>
      </c>
      <c r="F4" s="43" t="s">
        <v>64</v>
      </c>
      <c r="G4" s="43" t="s">
        <v>67</v>
      </c>
      <c r="H4" s="43" t="s">
        <v>68</v>
      </c>
      <c r="I4" s="43" t="s">
        <v>472</v>
      </c>
      <c r="J4" s="64" t="s">
        <v>473</v>
      </c>
      <c r="K4" s="64" t="s">
        <v>474</v>
      </c>
      <c r="N4" s="55" t="s">
        <v>475</v>
      </c>
      <c r="O4" s="58" t="s">
        <v>476</v>
      </c>
      <c r="P4" s="139">
        <f>1421</f>
        <v>1421</v>
      </c>
    </row>
    <row r="5" spans="1:16" ht="16.5" thickTop="1" thickBot="1" x14ac:dyDescent="0.4">
      <c r="A5" s="4"/>
      <c r="B5" s="4"/>
      <c r="C5" s="4"/>
      <c r="D5" s="41"/>
      <c r="E5" s="41"/>
      <c r="F5" s="41"/>
      <c r="G5" s="41"/>
      <c r="H5" s="41"/>
      <c r="I5" s="41"/>
      <c r="J5" s="60"/>
      <c r="K5" s="60"/>
      <c r="O5" s="59" t="s">
        <v>477</v>
      </c>
      <c r="P5" s="140">
        <f>6823</f>
        <v>6823</v>
      </c>
    </row>
    <row r="6" spans="1:16" ht="15.5" x14ac:dyDescent="0.35">
      <c r="A6" s="5">
        <v>22</v>
      </c>
      <c r="B6" s="5" t="s">
        <v>307</v>
      </c>
      <c r="C6" s="5" t="s">
        <v>454</v>
      </c>
      <c r="D6" s="5" t="s">
        <v>87</v>
      </c>
      <c r="E6" s="16">
        <v>3023</v>
      </c>
      <c r="F6" s="16">
        <v>850</v>
      </c>
      <c r="G6" s="5" t="s">
        <v>118</v>
      </c>
      <c r="H6" s="5" t="s">
        <v>119</v>
      </c>
      <c r="I6" s="5">
        <f>P2</f>
        <v>174</v>
      </c>
      <c r="J6" s="66"/>
      <c r="K6" s="16">
        <f t="shared" ref="K6:K37" si="0">I6+J6</f>
        <v>174</v>
      </c>
    </row>
    <row r="7" spans="1:16" ht="16" thickBot="1" x14ac:dyDescent="0.4">
      <c r="A7" s="5">
        <v>23</v>
      </c>
      <c r="B7" s="5" t="s">
        <v>308</v>
      </c>
      <c r="C7" s="5" t="s">
        <v>454</v>
      </c>
      <c r="D7" s="5" t="s">
        <v>87</v>
      </c>
      <c r="E7" s="16">
        <v>15023</v>
      </c>
      <c r="F7" s="16">
        <v>240</v>
      </c>
      <c r="G7" s="5" t="s">
        <v>118</v>
      </c>
      <c r="H7" s="5" t="s">
        <v>119</v>
      </c>
      <c r="I7" s="5">
        <f>P2</f>
        <v>174</v>
      </c>
      <c r="J7" s="66"/>
      <c r="K7" s="16">
        <f t="shared" si="0"/>
        <v>174</v>
      </c>
    </row>
    <row r="8" spans="1:16" ht="46.5" x14ac:dyDescent="0.35">
      <c r="A8" s="5">
        <v>27</v>
      </c>
      <c r="B8" s="5" t="s">
        <v>312</v>
      </c>
      <c r="C8" s="5" t="s">
        <v>454</v>
      </c>
      <c r="D8" s="5" t="s">
        <v>87</v>
      </c>
      <c r="E8" s="16">
        <v>8488</v>
      </c>
      <c r="F8" s="16">
        <v>480</v>
      </c>
      <c r="G8" s="5" t="s">
        <v>118</v>
      </c>
      <c r="H8" s="5" t="s">
        <v>119</v>
      </c>
      <c r="I8" s="5">
        <f>P2</f>
        <v>174</v>
      </c>
      <c r="J8" s="66"/>
      <c r="K8" s="16">
        <f t="shared" si="0"/>
        <v>174</v>
      </c>
      <c r="N8" s="55" t="s">
        <v>478</v>
      </c>
      <c r="O8" s="146" t="s">
        <v>479</v>
      </c>
      <c r="P8" s="147" t="s">
        <v>480</v>
      </c>
    </row>
    <row r="9" spans="1:16" ht="93" x14ac:dyDescent="0.35">
      <c r="A9" s="5">
        <v>28</v>
      </c>
      <c r="B9" s="5" t="s">
        <v>313</v>
      </c>
      <c r="C9" s="32" t="s">
        <v>454</v>
      </c>
      <c r="D9" s="5" t="s">
        <v>87</v>
      </c>
      <c r="E9" s="16">
        <v>12772</v>
      </c>
      <c r="F9" s="16">
        <v>690</v>
      </c>
      <c r="G9" s="5" t="s">
        <v>118</v>
      </c>
      <c r="H9" s="5" t="s">
        <v>119</v>
      </c>
      <c r="I9" s="5">
        <f>P2</f>
        <v>174</v>
      </c>
      <c r="J9" s="66"/>
      <c r="K9" s="16">
        <f t="shared" si="0"/>
        <v>174</v>
      </c>
      <c r="N9" s="55" t="s">
        <v>481</v>
      </c>
      <c r="O9" s="148" t="s">
        <v>482</v>
      </c>
      <c r="P9" s="149">
        <v>0</v>
      </c>
    </row>
    <row r="10" spans="1:16" ht="62" x14ac:dyDescent="0.35">
      <c r="A10" s="5">
        <v>31</v>
      </c>
      <c r="B10" s="5" t="s">
        <v>316</v>
      </c>
      <c r="C10" s="32" t="s">
        <v>454</v>
      </c>
      <c r="D10" s="5" t="s">
        <v>87</v>
      </c>
      <c r="E10" s="16">
        <v>72832</v>
      </c>
      <c r="F10" s="16">
        <v>610</v>
      </c>
      <c r="G10" s="5" t="s">
        <v>118</v>
      </c>
      <c r="H10" s="5" t="s">
        <v>119</v>
      </c>
      <c r="I10" s="5">
        <f>P2</f>
        <v>174</v>
      </c>
      <c r="J10" s="66"/>
      <c r="K10" s="16">
        <f t="shared" si="0"/>
        <v>174</v>
      </c>
      <c r="N10" s="55" t="s">
        <v>483</v>
      </c>
      <c r="O10" s="148" t="s">
        <v>484</v>
      </c>
      <c r="P10" s="149">
        <v>5000</v>
      </c>
    </row>
    <row r="11" spans="1:16" ht="46.5" x14ac:dyDescent="0.35">
      <c r="A11" s="5">
        <v>51</v>
      </c>
      <c r="B11" s="5" t="s">
        <v>336</v>
      </c>
      <c r="C11" s="32" t="s">
        <v>454</v>
      </c>
      <c r="D11" s="5" t="s">
        <v>87</v>
      </c>
      <c r="E11" s="16">
        <v>19599</v>
      </c>
      <c r="F11" s="16">
        <v>800</v>
      </c>
      <c r="G11" s="5" t="s">
        <v>118</v>
      </c>
      <c r="H11" s="5" t="s">
        <v>119</v>
      </c>
      <c r="I11" s="5">
        <f>P2</f>
        <v>174</v>
      </c>
      <c r="J11" s="66"/>
      <c r="K11" s="16">
        <f t="shared" si="0"/>
        <v>174</v>
      </c>
      <c r="N11" s="55" t="s">
        <v>485</v>
      </c>
      <c r="O11" s="148" t="s">
        <v>486</v>
      </c>
      <c r="P11" s="149">
        <v>10000</v>
      </c>
    </row>
    <row r="12" spans="1:16" ht="15.5" x14ac:dyDescent="0.35">
      <c r="A12" s="5">
        <v>58</v>
      </c>
      <c r="B12" s="5" t="s">
        <v>343</v>
      </c>
      <c r="C12" s="32" t="s">
        <v>454</v>
      </c>
      <c r="D12" s="5" t="s">
        <v>87</v>
      </c>
      <c r="E12" s="16">
        <v>9778</v>
      </c>
      <c r="F12" s="16">
        <v>1190</v>
      </c>
      <c r="G12" s="5" t="s">
        <v>118</v>
      </c>
      <c r="H12" s="5" t="s">
        <v>119</v>
      </c>
      <c r="I12" s="5">
        <f>P2</f>
        <v>174</v>
      </c>
      <c r="J12" s="66"/>
      <c r="K12" s="16">
        <f t="shared" si="0"/>
        <v>174</v>
      </c>
      <c r="O12" s="148" t="s">
        <v>487</v>
      </c>
      <c r="P12" s="149">
        <v>15000</v>
      </c>
    </row>
    <row r="13" spans="1:16" ht="15.5" x14ac:dyDescent="0.35">
      <c r="A13" s="5">
        <v>79</v>
      </c>
      <c r="B13" s="5" t="s">
        <v>364</v>
      </c>
      <c r="C13" s="32" t="s">
        <v>454</v>
      </c>
      <c r="D13" s="5" t="s">
        <v>87</v>
      </c>
      <c r="E13" s="16">
        <v>7876</v>
      </c>
      <c r="F13" s="16">
        <v>680</v>
      </c>
      <c r="G13" s="5" t="s">
        <v>118</v>
      </c>
      <c r="H13" s="5" t="s">
        <v>119</v>
      </c>
      <c r="I13" s="5">
        <f>P2</f>
        <v>174</v>
      </c>
      <c r="J13" s="66"/>
      <c r="K13" s="16">
        <f t="shared" si="0"/>
        <v>174</v>
      </c>
      <c r="O13" s="148" t="s">
        <v>488</v>
      </c>
      <c r="P13" s="149">
        <v>20000</v>
      </c>
    </row>
    <row r="14" spans="1:16" ht="15.5" x14ac:dyDescent="0.35">
      <c r="A14" s="5">
        <v>83</v>
      </c>
      <c r="B14" s="5" t="s">
        <v>368</v>
      </c>
      <c r="C14" s="32" t="s">
        <v>454</v>
      </c>
      <c r="D14" s="5" t="s">
        <v>87</v>
      </c>
      <c r="E14" s="16">
        <v>104042</v>
      </c>
      <c r="F14" s="16">
        <v>510</v>
      </c>
      <c r="G14" s="5" t="s">
        <v>118</v>
      </c>
      <c r="H14" s="5" t="s">
        <v>119</v>
      </c>
      <c r="I14" s="5">
        <f>P2</f>
        <v>174</v>
      </c>
      <c r="J14" s="66"/>
      <c r="K14" s="16">
        <f t="shared" si="0"/>
        <v>174</v>
      </c>
      <c r="O14" s="148" t="s">
        <v>489</v>
      </c>
      <c r="P14" s="149">
        <v>30000</v>
      </c>
    </row>
    <row r="15" spans="1:16" ht="15.5" x14ac:dyDescent="0.35">
      <c r="A15" s="5">
        <v>84</v>
      </c>
      <c r="B15" s="5" t="s">
        <v>369</v>
      </c>
      <c r="C15" s="32" t="s">
        <v>454</v>
      </c>
      <c r="D15" s="5" t="s">
        <v>87</v>
      </c>
      <c r="E15" s="16">
        <v>569619</v>
      </c>
      <c r="F15" s="16">
        <v>640</v>
      </c>
      <c r="G15" s="5" t="s">
        <v>118</v>
      </c>
      <c r="H15" s="5" t="s">
        <v>119</v>
      </c>
      <c r="I15" s="5">
        <f>P2</f>
        <v>174</v>
      </c>
      <c r="J15" s="66"/>
      <c r="K15" s="16">
        <f t="shared" si="0"/>
        <v>174</v>
      </c>
      <c r="O15" s="148" t="s">
        <v>490</v>
      </c>
      <c r="P15" s="149">
        <v>100000</v>
      </c>
    </row>
    <row r="16" spans="1:16" ht="16" thickBot="1" x14ac:dyDescent="0.4">
      <c r="A16" s="5">
        <v>94</v>
      </c>
      <c r="B16" s="5" t="s">
        <v>379</v>
      </c>
      <c r="C16" s="32" t="s">
        <v>454</v>
      </c>
      <c r="D16" s="5" t="s">
        <v>81</v>
      </c>
      <c r="E16" s="16">
        <v>130</v>
      </c>
      <c r="F16" s="16">
        <v>440</v>
      </c>
      <c r="G16" s="5" t="s">
        <v>118</v>
      </c>
      <c r="H16" s="5" t="s">
        <v>119</v>
      </c>
      <c r="I16" s="5">
        <f>P2/2</f>
        <v>87</v>
      </c>
      <c r="J16" s="66"/>
      <c r="K16" s="16">
        <f t="shared" si="0"/>
        <v>87</v>
      </c>
      <c r="O16" s="150" t="s">
        <v>491</v>
      </c>
      <c r="P16" s="151">
        <v>500000</v>
      </c>
    </row>
    <row r="17" spans="1:11" ht="15.5" x14ac:dyDescent="0.35">
      <c r="A17" s="5">
        <v>101</v>
      </c>
      <c r="B17" s="5" t="s">
        <v>386</v>
      </c>
      <c r="C17" s="32" t="s">
        <v>454</v>
      </c>
      <c r="D17" s="5" t="s">
        <v>81</v>
      </c>
      <c r="E17" s="16">
        <v>122</v>
      </c>
      <c r="F17" s="16">
        <v>580</v>
      </c>
      <c r="G17" s="5" t="s">
        <v>118</v>
      </c>
      <c r="H17" s="5" t="s">
        <v>119</v>
      </c>
      <c r="I17" s="5">
        <f>P2/2</f>
        <v>87</v>
      </c>
      <c r="J17" s="66"/>
      <c r="K17" s="16">
        <f t="shared" si="0"/>
        <v>87</v>
      </c>
    </row>
    <row r="18" spans="1:11" ht="15.5" x14ac:dyDescent="0.35">
      <c r="A18" s="5">
        <v>117</v>
      </c>
      <c r="B18" s="5" t="s">
        <v>402</v>
      </c>
      <c r="C18" s="32" t="s">
        <v>454</v>
      </c>
      <c r="D18" s="5" t="s">
        <v>87</v>
      </c>
      <c r="E18" s="16">
        <v>20374</v>
      </c>
      <c r="F18" s="16">
        <v>930</v>
      </c>
      <c r="G18" s="5" t="s">
        <v>118</v>
      </c>
      <c r="H18" s="5" t="s">
        <v>119</v>
      </c>
      <c r="I18" s="5">
        <f>P2</f>
        <v>174</v>
      </c>
      <c r="J18" s="66"/>
      <c r="K18" s="16">
        <f t="shared" si="0"/>
        <v>174</v>
      </c>
    </row>
    <row r="19" spans="1:11" ht="15.5" x14ac:dyDescent="0.35">
      <c r="A19" s="5">
        <v>120</v>
      </c>
      <c r="B19" s="5" t="s">
        <v>405</v>
      </c>
      <c r="C19" s="32" t="s">
        <v>454</v>
      </c>
      <c r="D19" s="5" t="s">
        <v>87</v>
      </c>
      <c r="E19" s="16">
        <v>637</v>
      </c>
      <c r="F19" s="16">
        <v>600</v>
      </c>
      <c r="G19" s="5" t="s">
        <v>118</v>
      </c>
      <c r="H19" s="5" t="s">
        <v>119</v>
      </c>
      <c r="I19" s="5">
        <f>P2</f>
        <v>174</v>
      </c>
      <c r="J19" s="66"/>
      <c r="K19" s="16">
        <f t="shared" si="0"/>
        <v>174</v>
      </c>
    </row>
    <row r="20" spans="1:11" ht="15.5" x14ac:dyDescent="0.35">
      <c r="A20" s="5">
        <v>126</v>
      </c>
      <c r="B20" s="5" t="s">
        <v>411</v>
      </c>
      <c r="C20" s="32" t="s">
        <v>454</v>
      </c>
      <c r="D20" s="5" t="s">
        <v>87</v>
      </c>
      <c r="E20" s="16">
        <v>36215</v>
      </c>
      <c r="F20" s="16">
        <v>1040</v>
      </c>
      <c r="G20" s="5" t="s">
        <v>118</v>
      </c>
      <c r="H20" s="5" t="s">
        <v>119</v>
      </c>
      <c r="I20" s="5">
        <f>P2</f>
        <v>174</v>
      </c>
      <c r="J20" s="66"/>
      <c r="K20" s="16">
        <f t="shared" si="0"/>
        <v>174</v>
      </c>
    </row>
    <row r="21" spans="1:11" ht="15.5" x14ac:dyDescent="0.35">
      <c r="A21" s="5">
        <v>132</v>
      </c>
      <c r="B21" s="5" t="s">
        <v>417</v>
      </c>
      <c r="C21" s="32" t="s">
        <v>451</v>
      </c>
      <c r="D21" s="5" t="s">
        <v>87</v>
      </c>
      <c r="E21" s="16">
        <v>19167</v>
      </c>
      <c r="F21" s="16">
        <v>760</v>
      </c>
      <c r="G21" s="5" t="s">
        <v>118</v>
      </c>
      <c r="H21" s="5" t="s">
        <v>119</v>
      </c>
      <c r="I21" s="5">
        <f>P2</f>
        <v>174</v>
      </c>
      <c r="J21" s="66"/>
      <c r="K21" s="16">
        <f t="shared" si="0"/>
        <v>174</v>
      </c>
    </row>
    <row r="22" spans="1:11" ht="15.5" x14ac:dyDescent="0.35">
      <c r="A22" s="5">
        <v>136</v>
      </c>
      <c r="B22" s="5" t="s">
        <v>421</v>
      </c>
      <c r="C22" s="32" t="s">
        <v>451</v>
      </c>
      <c r="D22" s="5" t="s">
        <v>87</v>
      </c>
      <c r="E22" s="16">
        <v>2213</v>
      </c>
      <c r="F22" s="16">
        <v>560</v>
      </c>
      <c r="G22" s="5" t="s">
        <v>118</v>
      </c>
      <c r="H22" s="5" t="s">
        <v>119</v>
      </c>
      <c r="I22" s="5">
        <f>P2</f>
        <v>174</v>
      </c>
      <c r="J22" s="66"/>
      <c r="K22" s="16">
        <f t="shared" si="0"/>
        <v>174</v>
      </c>
    </row>
    <row r="23" spans="1:11" ht="15.5" x14ac:dyDescent="0.35">
      <c r="A23" s="5">
        <v>140</v>
      </c>
      <c r="B23" s="5" t="s">
        <v>425</v>
      </c>
      <c r="C23" s="32" t="s">
        <v>454</v>
      </c>
      <c r="D23" s="5" t="s">
        <v>87</v>
      </c>
      <c r="E23" s="16">
        <v>1902</v>
      </c>
      <c r="F23" s="16">
        <v>1010</v>
      </c>
      <c r="G23" s="5" t="s">
        <v>118</v>
      </c>
      <c r="H23" s="5" t="s">
        <v>119</v>
      </c>
      <c r="I23" s="5">
        <f>P2</f>
        <v>174</v>
      </c>
      <c r="J23" s="66"/>
      <c r="K23" s="16">
        <f t="shared" si="0"/>
        <v>174</v>
      </c>
    </row>
    <row r="24" spans="1:11" ht="15.5" x14ac:dyDescent="0.35">
      <c r="A24" s="5">
        <v>145</v>
      </c>
      <c r="B24" s="5" t="s">
        <v>430</v>
      </c>
      <c r="C24" s="32" t="s">
        <v>454</v>
      </c>
      <c r="D24" s="5" t="s">
        <v>87</v>
      </c>
      <c r="E24" s="16">
        <v>447337</v>
      </c>
      <c r="F24" s="16">
        <v>930</v>
      </c>
      <c r="G24" s="5" t="s">
        <v>118</v>
      </c>
      <c r="H24" s="5" t="s">
        <v>119</v>
      </c>
      <c r="I24" s="5">
        <f>P2</f>
        <v>174</v>
      </c>
      <c r="J24" s="66"/>
      <c r="K24" s="16">
        <f t="shared" si="0"/>
        <v>174</v>
      </c>
    </row>
    <row r="25" spans="1:11" ht="15.5" x14ac:dyDescent="0.35">
      <c r="A25" s="5">
        <v>151</v>
      </c>
      <c r="B25" s="5" t="s">
        <v>436</v>
      </c>
      <c r="C25" s="32" t="s">
        <v>451</v>
      </c>
      <c r="D25" s="5" t="s">
        <v>87</v>
      </c>
      <c r="E25" s="16">
        <v>14583</v>
      </c>
      <c r="F25" s="16">
        <v>840</v>
      </c>
      <c r="G25" s="5" t="s">
        <v>118</v>
      </c>
      <c r="H25" s="5" t="s">
        <v>119</v>
      </c>
      <c r="I25" s="5">
        <f>P2</f>
        <v>174</v>
      </c>
      <c r="J25" s="66"/>
      <c r="K25" s="16">
        <f t="shared" si="0"/>
        <v>174</v>
      </c>
    </row>
    <row r="26" spans="1:11" ht="31" x14ac:dyDescent="0.35">
      <c r="A26" s="5">
        <v>2</v>
      </c>
      <c r="B26" s="5" t="s">
        <v>287</v>
      </c>
      <c r="C26" s="32" t="s">
        <v>451</v>
      </c>
      <c r="D26" s="5" t="s">
        <v>87</v>
      </c>
      <c r="E26" s="16">
        <v>26443</v>
      </c>
      <c r="F26" s="16">
        <v>3920</v>
      </c>
      <c r="G26" s="32" t="s">
        <v>89</v>
      </c>
      <c r="H26" s="5" t="s">
        <v>90</v>
      </c>
      <c r="I26" s="5">
        <f>P3</f>
        <v>503</v>
      </c>
      <c r="J26" s="66"/>
      <c r="K26" s="16">
        <f t="shared" si="0"/>
        <v>503</v>
      </c>
    </row>
    <row r="27" spans="1:11" ht="31" x14ac:dyDescent="0.35">
      <c r="A27" s="5">
        <v>12</v>
      </c>
      <c r="B27" s="5" t="s">
        <v>297</v>
      </c>
      <c r="C27" s="32" t="s">
        <v>453</v>
      </c>
      <c r="D27" s="5" t="s">
        <v>87</v>
      </c>
      <c r="E27" s="16">
        <v>71340</v>
      </c>
      <c r="F27" s="16">
        <v>2820</v>
      </c>
      <c r="G27" s="32" t="s">
        <v>89</v>
      </c>
      <c r="H27" s="5" t="s">
        <v>90</v>
      </c>
      <c r="I27" s="5">
        <f>P3</f>
        <v>503</v>
      </c>
      <c r="J27" s="66"/>
      <c r="K27" s="16">
        <f t="shared" si="0"/>
        <v>503</v>
      </c>
    </row>
    <row r="28" spans="1:11" ht="31" x14ac:dyDescent="0.35">
      <c r="A28" s="5">
        <v>17</v>
      </c>
      <c r="B28" s="5" t="s">
        <v>302</v>
      </c>
      <c r="C28" s="32" t="s">
        <v>454</v>
      </c>
      <c r="D28" s="5" t="s">
        <v>87</v>
      </c>
      <c r="E28" s="16">
        <v>3435</v>
      </c>
      <c r="F28" s="16">
        <v>1400</v>
      </c>
      <c r="G28" s="32" t="s">
        <v>89</v>
      </c>
      <c r="H28" s="5" t="s">
        <v>90</v>
      </c>
      <c r="I28" s="5">
        <f>P3</f>
        <v>503</v>
      </c>
      <c r="J28" s="66"/>
      <c r="K28" s="16">
        <f t="shared" si="0"/>
        <v>503</v>
      </c>
    </row>
    <row r="29" spans="1:11" ht="31" x14ac:dyDescent="0.35">
      <c r="A29" s="5">
        <v>18</v>
      </c>
      <c r="B29" s="5" t="s">
        <v>303</v>
      </c>
      <c r="C29" s="32" t="s">
        <v>452</v>
      </c>
      <c r="D29" s="5" t="s">
        <v>87</v>
      </c>
      <c r="E29" s="16">
        <v>97</v>
      </c>
      <c r="F29" s="16">
        <v>3490</v>
      </c>
      <c r="G29" s="32" t="s">
        <v>89</v>
      </c>
      <c r="H29" s="5" t="s">
        <v>90</v>
      </c>
      <c r="I29" s="5">
        <f>P3</f>
        <v>503</v>
      </c>
      <c r="J29" s="66"/>
      <c r="K29" s="16">
        <f t="shared" si="0"/>
        <v>503</v>
      </c>
    </row>
    <row r="30" spans="1:11" ht="31" x14ac:dyDescent="0.35">
      <c r="A30" s="5">
        <v>24</v>
      </c>
      <c r="B30" s="5" t="s">
        <v>309</v>
      </c>
      <c r="C30" s="32" t="s">
        <v>453</v>
      </c>
      <c r="D30" s="5" t="s">
        <v>87</v>
      </c>
      <c r="E30" s="16">
        <v>2239</v>
      </c>
      <c r="F30" s="16">
        <v>1690</v>
      </c>
      <c r="G30" s="32" t="s">
        <v>89</v>
      </c>
      <c r="H30" s="5" t="s">
        <v>90</v>
      </c>
      <c r="I30" s="5">
        <f>P3</f>
        <v>503</v>
      </c>
      <c r="J30" s="66"/>
      <c r="K30" s="16">
        <f t="shared" si="0"/>
        <v>503</v>
      </c>
    </row>
    <row r="31" spans="1:11" ht="31" x14ac:dyDescent="0.35">
      <c r="A31" s="5">
        <v>25</v>
      </c>
      <c r="B31" s="5" t="s">
        <v>310</v>
      </c>
      <c r="C31" s="32" t="s">
        <v>454</v>
      </c>
      <c r="D31" s="5" t="s">
        <v>87</v>
      </c>
      <c r="E31" s="16">
        <v>6806</v>
      </c>
      <c r="F31" s="16">
        <v>1640</v>
      </c>
      <c r="G31" s="32" t="s">
        <v>89</v>
      </c>
      <c r="H31" s="5" t="s">
        <v>90</v>
      </c>
      <c r="I31" s="5">
        <f>P3</f>
        <v>503</v>
      </c>
      <c r="J31" s="66"/>
      <c r="K31" s="16">
        <f t="shared" si="0"/>
        <v>503</v>
      </c>
    </row>
    <row r="32" spans="1:11" ht="31" x14ac:dyDescent="0.35">
      <c r="A32" s="5">
        <v>32</v>
      </c>
      <c r="B32" s="5" t="s">
        <v>317</v>
      </c>
      <c r="C32" s="32" t="s">
        <v>454</v>
      </c>
      <c r="D32" s="5" t="s">
        <v>87</v>
      </c>
      <c r="E32" s="16">
        <v>9697</v>
      </c>
      <c r="F32" s="16">
        <v>2290</v>
      </c>
      <c r="G32" s="32" t="s">
        <v>89</v>
      </c>
      <c r="H32" s="5" t="s">
        <v>90</v>
      </c>
      <c r="I32" s="5">
        <f>P3</f>
        <v>503</v>
      </c>
      <c r="J32" s="66"/>
      <c r="K32" s="16">
        <f t="shared" si="0"/>
        <v>503</v>
      </c>
    </row>
    <row r="33" spans="1:11" ht="31" x14ac:dyDescent="0.35">
      <c r="A33" s="5">
        <v>35</v>
      </c>
      <c r="B33" s="5" t="s">
        <v>320</v>
      </c>
      <c r="C33" s="32" t="s">
        <v>454</v>
      </c>
      <c r="D33" s="5" t="s">
        <v>87</v>
      </c>
      <c r="E33" s="16">
        <v>10321</v>
      </c>
      <c r="F33" s="16">
        <v>2620</v>
      </c>
      <c r="G33" s="32" t="s">
        <v>89</v>
      </c>
      <c r="H33" s="5" t="s">
        <v>90</v>
      </c>
      <c r="I33" s="5">
        <f>P3</f>
        <v>503</v>
      </c>
      <c r="J33" s="66"/>
      <c r="K33" s="16">
        <f t="shared" si="0"/>
        <v>503</v>
      </c>
    </row>
    <row r="34" spans="1:11" ht="31" x14ac:dyDescent="0.35">
      <c r="A34" s="5">
        <v>44</v>
      </c>
      <c r="B34" s="5" t="s">
        <v>329</v>
      </c>
      <c r="C34" s="32" t="s">
        <v>451</v>
      </c>
      <c r="D34" s="5" t="s">
        <v>87</v>
      </c>
      <c r="E34" s="16">
        <v>17008</v>
      </c>
      <c r="F34" s="16">
        <v>4100</v>
      </c>
      <c r="G34" s="32" t="s">
        <v>89</v>
      </c>
      <c r="H34" s="5" t="s">
        <v>90</v>
      </c>
      <c r="I34" s="5">
        <f>P3</f>
        <v>503</v>
      </c>
      <c r="J34" s="66"/>
      <c r="K34" s="16">
        <f t="shared" si="0"/>
        <v>503</v>
      </c>
    </row>
    <row r="35" spans="1:11" ht="31" x14ac:dyDescent="0.35">
      <c r="A35" s="5">
        <v>54</v>
      </c>
      <c r="B35" s="5" t="s">
        <v>339</v>
      </c>
      <c r="C35" s="32" t="s">
        <v>454</v>
      </c>
      <c r="D35" s="5" t="s">
        <v>87</v>
      </c>
      <c r="E35" s="16">
        <v>198596</v>
      </c>
      <c r="F35" s="16">
        <v>2380</v>
      </c>
      <c r="G35" s="32" t="s">
        <v>89</v>
      </c>
      <c r="H35" s="5" t="s">
        <v>90</v>
      </c>
      <c r="I35" s="5">
        <f>P3</f>
        <v>503</v>
      </c>
      <c r="J35" s="66"/>
      <c r="K35" s="16">
        <f t="shared" si="0"/>
        <v>503</v>
      </c>
    </row>
    <row r="36" spans="1:11" ht="31" x14ac:dyDescent="0.35">
      <c r="A36" s="5">
        <v>60</v>
      </c>
      <c r="B36" s="5" t="s">
        <v>345</v>
      </c>
      <c r="C36" s="32" t="s">
        <v>452</v>
      </c>
      <c r="D36" s="5" t="s">
        <v>87</v>
      </c>
      <c r="E36" s="16">
        <v>515</v>
      </c>
      <c r="F36" s="16">
        <v>1610</v>
      </c>
      <c r="G36" s="32" t="s">
        <v>89</v>
      </c>
      <c r="H36" s="5" t="s">
        <v>90</v>
      </c>
      <c r="I36" s="5">
        <f>P3</f>
        <v>503</v>
      </c>
      <c r="J36" s="66"/>
      <c r="K36" s="16">
        <f t="shared" si="0"/>
        <v>503</v>
      </c>
    </row>
    <row r="37" spans="1:11" ht="31" x14ac:dyDescent="0.35">
      <c r="A37" s="5">
        <v>61</v>
      </c>
      <c r="B37" s="5" t="s">
        <v>346</v>
      </c>
      <c r="C37" s="32" t="s">
        <v>452</v>
      </c>
      <c r="D37" s="5" t="s">
        <v>87</v>
      </c>
      <c r="E37" s="16">
        <v>31</v>
      </c>
      <c r="F37" s="16">
        <v>2750</v>
      </c>
      <c r="G37" s="32" t="s">
        <v>89</v>
      </c>
      <c r="H37" s="5" t="s">
        <v>90</v>
      </c>
      <c r="I37" s="5">
        <f>P3</f>
        <v>503</v>
      </c>
      <c r="J37" s="66"/>
      <c r="K37" s="16">
        <f t="shared" si="0"/>
        <v>503</v>
      </c>
    </row>
    <row r="38" spans="1:11" ht="31" x14ac:dyDescent="0.35">
      <c r="A38" s="5">
        <v>65</v>
      </c>
      <c r="B38" s="5" t="s">
        <v>350</v>
      </c>
      <c r="C38" s="32" t="s">
        <v>453</v>
      </c>
      <c r="D38" s="5" t="s">
        <v>87</v>
      </c>
      <c r="E38" s="16">
        <v>1962601</v>
      </c>
      <c r="F38" s="16">
        <v>2390</v>
      </c>
      <c r="G38" s="32" t="s">
        <v>89</v>
      </c>
      <c r="H38" s="5" t="s">
        <v>90</v>
      </c>
      <c r="I38" s="5">
        <f>P3</f>
        <v>503</v>
      </c>
      <c r="J38" s="66"/>
      <c r="K38" s="16">
        <f t="shared" ref="K38:K69" si="1">I38+J38</f>
        <v>503</v>
      </c>
    </row>
    <row r="39" spans="1:11" ht="31" x14ac:dyDescent="0.35">
      <c r="A39" s="5">
        <v>72</v>
      </c>
      <c r="B39" s="5" t="s">
        <v>357</v>
      </c>
      <c r="C39" s="32" t="s">
        <v>454</v>
      </c>
      <c r="D39" s="5" t="s">
        <v>87</v>
      </c>
      <c r="E39" s="16">
        <v>376080</v>
      </c>
      <c r="F39" s="16">
        <v>2170</v>
      </c>
      <c r="G39" s="32" t="s">
        <v>89</v>
      </c>
      <c r="H39" s="5" t="s">
        <v>90</v>
      </c>
      <c r="I39" s="5">
        <f>P3</f>
        <v>503</v>
      </c>
      <c r="J39" s="66"/>
      <c r="K39" s="16">
        <f t="shared" si="1"/>
        <v>503</v>
      </c>
    </row>
    <row r="40" spans="1:11" ht="31" x14ac:dyDescent="0.35">
      <c r="A40" s="5">
        <v>73</v>
      </c>
      <c r="B40" s="5" t="s">
        <v>358</v>
      </c>
      <c r="C40" s="32" t="s">
        <v>453</v>
      </c>
      <c r="D40" s="5" t="s">
        <v>81</v>
      </c>
      <c r="E40" s="16">
        <v>250</v>
      </c>
      <c r="F40" s="16">
        <v>2810</v>
      </c>
      <c r="G40" s="32" t="s">
        <v>89</v>
      </c>
      <c r="H40" s="5" t="s">
        <v>90</v>
      </c>
      <c r="I40" s="5">
        <f>P3/2</f>
        <v>251.5</v>
      </c>
      <c r="J40" s="66"/>
      <c r="K40" s="16">
        <f t="shared" si="1"/>
        <v>251.5</v>
      </c>
    </row>
    <row r="41" spans="1:11" ht="31" x14ac:dyDescent="0.35">
      <c r="A41" s="5">
        <v>78</v>
      </c>
      <c r="B41" s="5" t="s">
        <v>363</v>
      </c>
      <c r="C41" s="32" t="s">
        <v>454</v>
      </c>
      <c r="D41" s="5" t="s">
        <v>87</v>
      </c>
      <c r="E41" s="16">
        <v>8533</v>
      </c>
      <c r="F41" s="16">
        <v>1230</v>
      </c>
      <c r="G41" s="32" t="s">
        <v>89</v>
      </c>
      <c r="H41" s="5" t="s">
        <v>90</v>
      </c>
      <c r="I41" s="5">
        <f>P3</f>
        <v>503</v>
      </c>
      <c r="J41" s="66"/>
      <c r="K41" s="16">
        <f t="shared" si="1"/>
        <v>503</v>
      </c>
    </row>
    <row r="42" spans="1:11" ht="31" x14ac:dyDescent="0.35">
      <c r="A42" s="5">
        <v>88</v>
      </c>
      <c r="B42" s="5" t="s">
        <v>373</v>
      </c>
      <c r="C42" s="32" t="s">
        <v>451</v>
      </c>
      <c r="D42" s="5" t="s">
        <v>81</v>
      </c>
      <c r="E42" s="16">
        <v>1732</v>
      </c>
      <c r="F42" s="16">
        <v>2080</v>
      </c>
      <c r="G42" s="32" t="s">
        <v>89</v>
      </c>
      <c r="H42" s="5" t="s">
        <v>90</v>
      </c>
      <c r="I42" s="5">
        <f>P3</f>
        <v>503</v>
      </c>
      <c r="J42" s="66"/>
      <c r="K42" s="16">
        <f>(I42+J42)/2</f>
        <v>251.5</v>
      </c>
    </row>
    <row r="43" spans="1:11" ht="31" x14ac:dyDescent="0.35">
      <c r="A43" s="5">
        <v>95</v>
      </c>
      <c r="B43" s="5" t="s">
        <v>380</v>
      </c>
      <c r="C43" s="32" t="s">
        <v>453</v>
      </c>
      <c r="D43" s="5" t="s">
        <v>81</v>
      </c>
      <c r="E43" s="16">
        <v>47986</v>
      </c>
      <c r="F43" s="16">
        <v>1270</v>
      </c>
      <c r="G43" s="32" t="s">
        <v>89</v>
      </c>
      <c r="H43" s="5" t="s">
        <v>90</v>
      </c>
      <c r="I43" s="5">
        <f>P3/2</f>
        <v>251.5</v>
      </c>
      <c r="J43" s="66"/>
      <c r="K43" s="16">
        <f t="shared" si="1"/>
        <v>251.5</v>
      </c>
    </row>
    <row r="44" spans="1:11" ht="31" x14ac:dyDescent="0.35">
      <c r="A44" s="5">
        <v>97</v>
      </c>
      <c r="B44" s="5" t="s">
        <v>382</v>
      </c>
      <c r="C44" s="32" t="s">
        <v>453</v>
      </c>
      <c r="D44" s="5" t="s">
        <v>87</v>
      </c>
      <c r="E44" s="16">
        <v>34778</v>
      </c>
      <c r="F44" s="16">
        <v>1340</v>
      </c>
      <c r="G44" s="32" t="s">
        <v>89</v>
      </c>
      <c r="H44" s="5" t="s">
        <v>90</v>
      </c>
      <c r="I44" s="5">
        <f>P3</f>
        <v>503</v>
      </c>
      <c r="J44" s="66"/>
      <c r="K44" s="16">
        <f t="shared" si="1"/>
        <v>503</v>
      </c>
    </row>
    <row r="45" spans="1:11" ht="31" x14ac:dyDescent="0.35">
      <c r="A45" s="5">
        <v>100</v>
      </c>
      <c r="B45" s="5" t="s">
        <v>385</v>
      </c>
      <c r="C45" s="32" t="s">
        <v>452</v>
      </c>
      <c r="D45" s="5" t="s">
        <v>81</v>
      </c>
      <c r="E45" s="16">
        <v>237</v>
      </c>
      <c r="F45" s="16">
        <v>2090</v>
      </c>
      <c r="G45" s="32" t="s">
        <v>89</v>
      </c>
      <c r="H45" s="5" t="s">
        <v>90</v>
      </c>
      <c r="I45" s="5">
        <f>P3/2</f>
        <v>251.5</v>
      </c>
      <c r="J45" s="66"/>
      <c r="K45" s="16">
        <f t="shared" si="1"/>
        <v>251.5</v>
      </c>
    </row>
    <row r="46" spans="1:11" ht="31" x14ac:dyDescent="0.35">
      <c r="A46" s="5">
        <v>102</v>
      </c>
      <c r="B46" s="5" t="s">
        <v>387</v>
      </c>
      <c r="C46" s="32" t="s">
        <v>454</v>
      </c>
      <c r="D46" s="5" t="s">
        <v>87</v>
      </c>
      <c r="E46" s="16">
        <v>247662</v>
      </c>
      <c r="F46" s="16">
        <v>2160</v>
      </c>
      <c r="G46" s="32" t="s">
        <v>89</v>
      </c>
      <c r="H46" s="5" t="s">
        <v>90</v>
      </c>
      <c r="I46" s="5">
        <f>P3</f>
        <v>503</v>
      </c>
      <c r="J46" s="66"/>
      <c r="K46" s="16">
        <f t="shared" si="1"/>
        <v>503</v>
      </c>
    </row>
    <row r="47" spans="1:11" ht="31" x14ac:dyDescent="0.35">
      <c r="A47" s="5">
        <v>105</v>
      </c>
      <c r="B47" s="5" t="s">
        <v>390</v>
      </c>
      <c r="C47" s="5" t="s">
        <v>453</v>
      </c>
      <c r="D47" s="5" t="s">
        <v>87</v>
      </c>
      <c r="E47" s="16">
        <v>130956</v>
      </c>
      <c r="F47" s="16">
        <v>1560</v>
      </c>
      <c r="G47" s="32" t="s">
        <v>89</v>
      </c>
      <c r="H47" s="5" t="s">
        <v>90</v>
      </c>
      <c r="I47" s="5">
        <f>P3</f>
        <v>503</v>
      </c>
      <c r="J47" s="66"/>
      <c r="K47" s="16">
        <f t="shared" si="1"/>
        <v>503</v>
      </c>
    </row>
    <row r="48" spans="1:11" ht="31" x14ac:dyDescent="0.35">
      <c r="A48" s="5">
        <v>108</v>
      </c>
      <c r="B48" s="5" t="s">
        <v>393</v>
      </c>
      <c r="C48" s="32" t="s">
        <v>453</v>
      </c>
      <c r="D48" s="5" t="s">
        <v>87</v>
      </c>
      <c r="E48" s="16">
        <v>1890</v>
      </c>
      <c r="F48" s="16">
        <v>2700</v>
      </c>
      <c r="G48" s="32" t="s">
        <v>89</v>
      </c>
      <c r="H48" s="5" t="s">
        <v>90</v>
      </c>
      <c r="I48" s="5">
        <f>P3</f>
        <v>503</v>
      </c>
      <c r="J48" s="66"/>
      <c r="K48" s="16">
        <f t="shared" si="1"/>
        <v>503</v>
      </c>
    </row>
    <row r="49" spans="1:11" ht="31" x14ac:dyDescent="0.35">
      <c r="A49" s="5">
        <v>111</v>
      </c>
      <c r="B49" s="5" t="s">
        <v>396</v>
      </c>
      <c r="C49" s="32" t="s">
        <v>453</v>
      </c>
      <c r="D49" s="5" t="s">
        <v>87</v>
      </c>
      <c r="E49" s="16">
        <v>345257</v>
      </c>
      <c r="F49" s="16">
        <v>3950</v>
      </c>
      <c r="G49" s="32" t="s">
        <v>89</v>
      </c>
      <c r="H49" s="5" t="s">
        <v>90</v>
      </c>
      <c r="I49" s="5">
        <f>P3</f>
        <v>503</v>
      </c>
      <c r="J49" s="66"/>
      <c r="K49" s="16">
        <f t="shared" si="1"/>
        <v>503</v>
      </c>
    </row>
    <row r="50" spans="1:11" ht="31" x14ac:dyDescent="0.35">
      <c r="A50" s="5">
        <v>119</v>
      </c>
      <c r="B50" s="5" t="s">
        <v>404</v>
      </c>
      <c r="C50" s="32" t="s">
        <v>454</v>
      </c>
      <c r="D50" s="5" t="s">
        <v>87</v>
      </c>
      <c r="E50" s="16">
        <v>5305</v>
      </c>
      <c r="F50" s="16">
        <v>1620</v>
      </c>
      <c r="G50" s="32" t="s">
        <v>89</v>
      </c>
      <c r="H50" s="5" t="s">
        <v>90</v>
      </c>
      <c r="I50" s="5">
        <f>P3</f>
        <v>503</v>
      </c>
      <c r="J50" s="66"/>
      <c r="K50" s="16">
        <f t="shared" si="1"/>
        <v>503</v>
      </c>
    </row>
    <row r="51" spans="1:11" ht="31" x14ac:dyDescent="0.35">
      <c r="A51" s="5">
        <v>124</v>
      </c>
      <c r="B51" s="5" t="s">
        <v>409</v>
      </c>
      <c r="C51" s="32" t="s">
        <v>453</v>
      </c>
      <c r="D51" s="5" t="s">
        <v>81</v>
      </c>
      <c r="E51" s="16">
        <v>1173</v>
      </c>
      <c r="F51" s="16">
        <v>2210</v>
      </c>
      <c r="G51" s="32" t="s">
        <v>89</v>
      </c>
      <c r="H51" s="5" t="s">
        <v>90</v>
      </c>
      <c r="I51" s="5">
        <f>P3/2</f>
        <v>251.5</v>
      </c>
      <c r="J51" s="66"/>
      <c r="K51" s="16">
        <f t="shared" si="1"/>
        <v>251.5</v>
      </c>
    </row>
    <row r="52" spans="1:11" ht="31" x14ac:dyDescent="0.35">
      <c r="A52" s="5">
        <v>128</v>
      </c>
      <c r="B52" s="5" t="s">
        <v>413</v>
      </c>
      <c r="C52" s="32" t="s">
        <v>453</v>
      </c>
      <c r="D52" s="5" t="s">
        <v>87</v>
      </c>
      <c r="E52" s="16">
        <v>81351</v>
      </c>
      <c r="F52" s="16">
        <v>3610</v>
      </c>
      <c r="G52" s="32" t="s">
        <v>89</v>
      </c>
      <c r="H52" s="5" t="s">
        <v>90</v>
      </c>
      <c r="I52" s="5">
        <f>P3</f>
        <v>503</v>
      </c>
      <c r="J52" s="66"/>
      <c r="K52" s="16">
        <f t="shared" si="1"/>
        <v>503</v>
      </c>
    </row>
    <row r="53" spans="1:11" ht="31" x14ac:dyDescent="0.35">
      <c r="A53" s="5">
        <v>138</v>
      </c>
      <c r="B53" s="5" t="s">
        <v>423</v>
      </c>
      <c r="C53" s="32" t="s">
        <v>454</v>
      </c>
      <c r="D53" s="5" t="s">
        <v>87</v>
      </c>
      <c r="E53" s="16">
        <v>100179</v>
      </c>
      <c r="F53" s="16">
        <v>1200</v>
      </c>
      <c r="G53" s="32" t="s">
        <v>89</v>
      </c>
      <c r="H53" s="5" t="s">
        <v>90</v>
      </c>
      <c r="I53" s="5">
        <f>P3</f>
        <v>503</v>
      </c>
      <c r="J53" s="66"/>
      <c r="K53" s="16">
        <f t="shared" si="1"/>
        <v>503</v>
      </c>
    </row>
    <row r="54" spans="1:11" ht="31" x14ac:dyDescent="0.35">
      <c r="A54" s="5">
        <v>143</v>
      </c>
      <c r="B54" s="5" t="s">
        <v>428</v>
      </c>
      <c r="C54" s="32" t="s">
        <v>451</v>
      </c>
      <c r="D54" s="5" t="s">
        <v>87</v>
      </c>
      <c r="E54" s="16">
        <v>30855</v>
      </c>
      <c r="F54" s="16">
        <v>3830</v>
      </c>
      <c r="G54" s="32" t="s">
        <v>89</v>
      </c>
      <c r="H54" s="5" t="s">
        <v>90</v>
      </c>
      <c r="I54" s="5">
        <f>P3</f>
        <v>503</v>
      </c>
      <c r="J54" s="66"/>
      <c r="K54" s="16">
        <f t="shared" si="1"/>
        <v>503</v>
      </c>
    </row>
    <row r="55" spans="1:11" ht="31" x14ac:dyDescent="0.35">
      <c r="A55" s="5">
        <v>150</v>
      </c>
      <c r="B55" s="5" t="s">
        <v>435</v>
      </c>
      <c r="C55" s="32" t="s">
        <v>452</v>
      </c>
      <c r="D55" s="5" t="s">
        <v>87</v>
      </c>
      <c r="E55" s="16">
        <v>319</v>
      </c>
      <c r="F55" s="16">
        <v>1826</v>
      </c>
      <c r="G55" s="32" t="s">
        <v>89</v>
      </c>
      <c r="H55" s="5" t="s">
        <v>90</v>
      </c>
      <c r="I55" s="5">
        <f>P3</f>
        <v>503</v>
      </c>
      <c r="J55" s="66"/>
      <c r="K55" s="16">
        <f t="shared" si="1"/>
        <v>503</v>
      </c>
    </row>
    <row r="56" spans="1:11" ht="31" x14ac:dyDescent="0.35">
      <c r="A56" s="5">
        <v>152</v>
      </c>
      <c r="B56" s="5" t="s">
        <v>437</v>
      </c>
      <c r="C56" s="32" t="s">
        <v>454</v>
      </c>
      <c r="D56" s="5" t="s">
        <v>87</v>
      </c>
      <c r="E56" s="16">
        <v>204880</v>
      </c>
      <c r="F56" s="16">
        <v>1240</v>
      </c>
      <c r="G56" s="32" t="s">
        <v>89</v>
      </c>
      <c r="H56" s="5" t="s">
        <v>90</v>
      </c>
      <c r="I56" s="5">
        <f>P3</f>
        <v>503</v>
      </c>
      <c r="J56" s="66"/>
      <c r="K56" s="16">
        <f t="shared" si="1"/>
        <v>503</v>
      </c>
    </row>
    <row r="57" spans="1:11" ht="31" x14ac:dyDescent="0.35">
      <c r="A57" s="5">
        <v>153</v>
      </c>
      <c r="B57" s="5" t="s">
        <v>438</v>
      </c>
      <c r="C57" s="32" t="s">
        <v>454</v>
      </c>
      <c r="D57" s="5" t="s">
        <v>87</v>
      </c>
      <c r="E57" s="16">
        <v>32503</v>
      </c>
      <c r="F57" s="16">
        <v>1710</v>
      </c>
      <c r="G57" s="32" t="s">
        <v>89</v>
      </c>
      <c r="H57" s="5" t="s">
        <v>90</v>
      </c>
      <c r="I57" s="5">
        <f>P3</f>
        <v>503</v>
      </c>
      <c r="J57" s="66"/>
      <c r="K57" s="16">
        <f t="shared" si="1"/>
        <v>503</v>
      </c>
    </row>
    <row r="58" spans="1:11" ht="31" x14ac:dyDescent="0.35">
      <c r="A58" s="5">
        <v>1</v>
      </c>
      <c r="B58" s="5" t="s">
        <v>286</v>
      </c>
      <c r="C58" s="5" t="s">
        <v>450</v>
      </c>
      <c r="D58" s="5" t="s">
        <v>81</v>
      </c>
      <c r="E58" s="16">
        <v>552</v>
      </c>
      <c r="F58" s="16">
        <v>6770</v>
      </c>
      <c r="G58" s="32" t="s">
        <v>83</v>
      </c>
      <c r="H58" s="5" t="s">
        <v>84</v>
      </c>
      <c r="I58" s="16">
        <f>P4</f>
        <v>1421</v>
      </c>
      <c r="J58" s="66"/>
      <c r="K58" s="16">
        <f>(I58+J58)/2</f>
        <v>710.5</v>
      </c>
    </row>
    <row r="59" spans="1:11" ht="31" x14ac:dyDescent="0.35">
      <c r="A59" s="5">
        <v>4</v>
      </c>
      <c r="B59" s="5" t="s">
        <v>289</v>
      </c>
      <c r="C59" s="32" t="s">
        <v>452</v>
      </c>
      <c r="D59" s="5" t="s">
        <v>87</v>
      </c>
      <c r="E59" s="16">
        <v>4738</v>
      </c>
      <c r="F59" s="16">
        <v>11590</v>
      </c>
      <c r="G59" s="32" t="s">
        <v>83</v>
      </c>
      <c r="H59" s="5" t="s">
        <v>84</v>
      </c>
      <c r="I59" s="16">
        <f>P4</f>
        <v>1421</v>
      </c>
      <c r="J59" s="66"/>
      <c r="K59" s="16">
        <f t="shared" si="1"/>
        <v>1421</v>
      </c>
    </row>
    <row r="60" spans="1:11" ht="31" x14ac:dyDescent="0.35">
      <c r="A60" s="5">
        <v>5</v>
      </c>
      <c r="B60" s="5" t="s">
        <v>290</v>
      </c>
      <c r="C60" s="32" t="s">
        <v>450</v>
      </c>
      <c r="D60" s="5" t="s">
        <v>87</v>
      </c>
      <c r="E60" s="16">
        <v>768</v>
      </c>
      <c r="F60" s="16">
        <v>5960</v>
      </c>
      <c r="G60" s="32" t="s">
        <v>83</v>
      </c>
      <c r="H60" s="5" t="s">
        <v>84</v>
      </c>
      <c r="I60" s="16">
        <f>P4</f>
        <v>1421</v>
      </c>
      <c r="J60" s="66"/>
      <c r="K60" s="16">
        <f t="shared" si="1"/>
        <v>1421</v>
      </c>
    </row>
    <row r="61" spans="1:11" ht="31" x14ac:dyDescent="0.35">
      <c r="A61" s="5">
        <v>9</v>
      </c>
      <c r="B61" s="5" t="s">
        <v>294</v>
      </c>
      <c r="C61" s="32" t="s">
        <v>450</v>
      </c>
      <c r="D61" s="5" t="s">
        <v>87</v>
      </c>
      <c r="E61" s="16">
        <v>856</v>
      </c>
      <c r="F61" s="16">
        <v>5660</v>
      </c>
      <c r="G61" s="32" t="s">
        <v>83</v>
      </c>
      <c r="H61" s="5" t="s">
        <v>84</v>
      </c>
      <c r="I61" s="16">
        <f>P4</f>
        <v>1421</v>
      </c>
      <c r="J61" s="66"/>
      <c r="K61" s="16">
        <f t="shared" si="1"/>
        <v>1421</v>
      </c>
    </row>
    <row r="62" spans="1:11" ht="31" x14ac:dyDescent="0.35">
      <c r="A62" s="5">
        <v>14</v>
      </c>
      <c r="B62" s="5" t="s">
        <v>299</v>
      </c>
      <c r="C62" s="32" t="s">
        <v>450</v>
      </c>
      <c r="D62" s="5" t="s">
        <v>87</v>
      </c>
      <c r="E62" s="16">
        <v>335</v>
      </c>
      <c r="F62" s="16">
        <v>7210</v>
      </c>
      <c r="G62" s="32" t="s">
        <v>83</v>
      </c>
      <c r="H62" s="5" t="s">
        <v>84</v>
      </c>
      <c r="I62" s="16">
        <f>P4</f>
        <v>1421</v>
      </c>
      <c r="J62" s="66"/>
      <c r="K62" s="16">
        <f t="shared" si="1"/>
        <v>1421</v>
      </c>
    </row>
    <row r="63" spans="1:11" ht="31" x14ac:dyDescent="0.35">
      <c r="A63" s="5">
        <v>16</v>
      </c>
      <c r="B63" s="5" t="s">
        <v>301</v>
      </c>
      <c r="C63" s="32" t="s">
        <v>452</v>
      </c>
      <c r="D63" s="5" t="s">
        <v>87</v>
      </c>
      <c r="E63" s="16">
        <v>484</v>
      </c>
      <c r="F63" s="16">
        <v>6630</v>
      </c>
      <c r="G63" s="32" t="s">
        <v>83</v>
      </c>
      <c r="H63" s="5" t="s">
        <v>84</v>
      </c>
      <c r="I63" s="16">
        <f>P4</f>
        <v>1421</v>
      </c>
      <c r="J63" s="66"/>
      <c r="K63" s="16">
        <f t="shared" si="1"/>
        <v>1421</v>
      </c>
    </row>
    <row r="64" spans="1:11" ht="31" x14ac:dyDescent="0.35">
      <c r="A64" s="5">
        <v>19</v>
      </c>
      <c r="B64" s="5" t="s">
        <v>304</v>
      </c>
      <c r="C64" s="32" t="s">
        <v>454</v>
      </c>
      <c r="D64" s="5" t="s">
        <v>87</v>
      </c>
      <c r="E64" s="16">
        <v>10310</v>
      </c>
      <c r="F64" s="16">
        <v>7430</v>
      </c>
      <c r="G64" s="32" t="s">
        <v>83</v>
      </c>
      <c r="H64" s="5" t="s">
        <v>84</v>
      </c>
      <c r="I64" s="16">
        <f>P4</f>
        <v>1421</v>
      </c>
      <c r="J64" s="66"/>
      <c r="K64" s="16">
        <f t="shared" si="1"/>
        <v>1421</v>
      </c>
    </row>
    <row r="65" spans="1:11" ht="31" x14ac:dyDescent="0.35">
      <c r="A65" s="5">
        <v>20</v>
      </c>
      <c r="B65" s="5" t="s">
        <v>305</v>
      </c>
      <c r="C65" s="32" t="s">
        <v>452</v>
      </c>
      <c r="D65" s="5" t="s">
        <v>87</v>
      </c>
      <c r="E65" s="16">
        <v>3181</v>
      </c>
      <c r="F65" s="16">
        <v>8140</v>
      </c>
      <c r="G65" s="32" t="s">
        <v>83</v>
      </c>
      <c r="H65" s="5" t="s">
        <v>84</v>
      </c>
      <c r="I65" s="16">
        <f>P4</f>
        <v>1421</v>
      </c>
      <c r="J65" s="66"/>
      <c r="K65" s="16">
        <f t="shared" si="1"/>
        <v>1421</v>
      </c>
    </row>
    <row r="66" spans="1:11" ht="31" x14ac:dyDescent="0.35">
      <c r="A66" s="5">
        <v>34</v>
      </c>
      <c r="B66" s="5" t="s">
        <v>319</v>
      </c>
      <c r="C66" s="32" t="s">
        <v>452</v>
      </c>
      <c r="D66" s="5" t="s">
        <v>87</v>
      </c>
      <c r="E66" s="16">
        <v>11705</v>
      </c>
      <c r="F66" s="16">
        <v>12920</v>
      </c>
      <c r="G66" s="32" t="s">
        <v>83</v>
      </c>
      <c r="H66" s="5" t="s">
        <v>84</v>
      </c>
      <c r="I66" s="16">
        <f>P4</f>
        <v>1421</v>
      </c>
      <c r="J66" s="66"/>
      <c r="K66" s="16">
        <f t="shared" si="1"/>
        <v>1421</v>
      </c>
    </row>
    <row r="67" spans="1:11" ht="31" x14ac:dyDescent="0.35">
      <c r="A67" s="5">
        <v>41</v>
      </c>
      <c r="B67" s="5" t="s">
        <v>326</v>
      </c>
      <c r="C67" s="32" t="s">
        <v>452</v>
      </c>
      <c r="D67" s="5" t="s">
        <v>87</v>
      </c>
      <c r="E67" s="16">
        <v>310</v>
      </c>
      <c r="F67" s="16">
        <v>8430</v>
      </c>
      <c r="G67" s="32" t="s">
        <v>83</v>
      </c>
      <c r="H67" s="5" t="s">
        <v>84</v>
      </c>
      <c r="I67" s="16">
        <f>P4</f>
        <v>1421</v>
      </c>
      <c r="J67" s="66"/>
      <c r="K67" s="16">
        <f t="shared" si="1"/>
        <v>1421</v>
      </c>
    </row>
    <row r="68" spans="1:11" ht="31" x14ac:dyDescent="0.35">
      <c r="A68" s="5">
        <v>43</v>
      </c>
      <c r="B68" s="5" t="s">
        <v>328</v>
      </c>
      <c r="C68" s="32" t="s">
        <v>452</v>
      </c>
      <c r="D68" s="5" t="s">
        <v>87</v>
      </c>
      <c r="E68" s="16">
        <v>13</v>
      </c>
      <c r="F68" s="16">
        <v>6300</v>
      </c>
      <c r="G68" s="32" t="s">
        <v>83</v>
      </c>
      <c r="H68" s="5" t="s">
        <v>84</v>
      </c>
      <c r="I68" s="16">
        <f>P4</f>
        <v>1421</v>
      </c>
      <c r="J68" s="66"/>
      <c r="K68" s="16">
        <f t="shared" si="1"/>
        <v>1421</v>
      </c>
    </row>
    <row r="69" spans="1:11" ht="31" x14ac:dyDescent="0.35">
      <c r="A69" s="5">
        <v>45</v>
      </c>
      <c r="B69" s="5" t="s">
        <v>330</v>
      </c>
      <c r="C69" s="32" t="s">
        <v>452</v>
      </c>
      <c r="D69" s="5" t="s">
        <v>87</v>
      </c>
      <c r="E69" s="16">
        <v>48</v>
      </c>
      <c r="F69" s="16">
        <v>4720</v>
      </c>
      <c r="G69" s="32" t="s">
        <v>83</v>
      </c>
      <c r="H69" s="5" t="s">
        <v>84</v>
      </c>
      <c r="I69" s="16">
        <f>P4</f>
        <v>1421</v>
      </c>
      <c r="J69" s="66"/>
      <c r="K69" s="16">
        <f t="shared" si="1"/>
        <v>1421</v>
      </c>
    </row>
    <row r="70" spans="1:11" ht="31" x14ac:dyDescent="0.35">
      <c r="A70" s="5">
        <v>47</v>
      </c>
      <c r="B70" s="5" t="s">
        <v>332</v>
      </c>
      <c r="C70" s="32" t="s">
        <v>454</v>
      </c>
      <c r="D70" s="5" t="s">
        <v>87</v>
      </c>
      <c r="E70" s="16">
        <v>3450</v>
      </c>
      <c r="F70" s="16">
        <v>9830</v>
      </c>
      <c r="G70" s="32" t="s">
        <v>83</v>
      </c>
      <c r="H70" s="5" t="s">
        <v>84</v>
      </c>
      <c r="I70" s="16">
        <f>P4</f>
        <v>1421</v>
      </c>
      <c r="J70" s="66"/>
      <c r="K70" s="16">
        <f t="shared" ref="K70:K101" si="2">I70+J70</f>
        <v>1421</v>
      </c>
    </row>
    <row r="71" spans="1:11" ht="31" x14ac:dyDescent="0.35">
      <c r="A71" s="5">
        <v>48</v>
      </c>
      <c r="B71" s="5" t="s">
        <v>333</v>
      </c>
      <c r="C71" s="32" t="s">
        <v>453</v>
      </c>
      <c r="D71" s="5" t="s">
        <v>87</v>
      </c>
      <c r="E71" s="16">
        <v>984</v>
      </c>
      <c r="F71" s="16">
        <v>5390</v>
      </c>
      <c r="G71" s="32" t="s">
        <v>83</v>
      </c>
      <c r="H71" s="5" t="s">
        <v>84</v>
      </c>
      <c r="I71" s="16">
        <f>P4</f>
        <v>1421</v>
      </c>
      <c r="J71" s="66"/>
      <c r="K71" s="16">
        <f t="shared" si="2"/>
        <v>1421</v>
      </c>
    </row>
    <row r="72" spans="1:11" ht="31" x14ac:dyDescent="0.35">
      <c r="A72" s="5">
        <v>52</v>
      </c>
      <c r="B72" s="5" t="s">
        <v>337</v>
      </c>
      <c r="C72" s="32" t="s">
        <v>450</v>
      </c>
      <c r="D72" s="5" t="s">
        <v>87</v>
      </c>
      <c r="E72" s="16">
        <v>512</v>
      </c>
      <c r="F72" s="16">
        <v>5600</v>
      </c>
      <c r="G72" s="32" t="s">
        <v>83</v>
      </c>
      <c r="H72" s="5" t="s">
        <v>84</v>
      </c>
      <c r="I72" s="16">
        <f>P4</f>
        <v>1421</v>
      </c>
      <c r="J72" s="66"/>
      <c r="K72" s="16">
        <f t="shared" si="2"/>
        <v>1421</v>
      </c>
    </row>
    <row r="73" spans="1:11" ht="31" x14ac:dyDescent="0.35">
      <c r="A73" s="5">
        <v>57</v>
      </c>
      <c r="B73" s="5" t="s">
        <v>342</v>
      </c>
      <c r="C73" s="32" t="s">
        <v>452</v>
      </c>
      <c r="D73" s="5" t="s">
        <v>87</v>
      </c>
      <c r="E73" s="16">
        <v>97</v>
      </c>
      <c r="F73" s="16">
        <v>5350</v>
      </c>
      <c r="G73" s="32" t="s">
        <v>83</v>
      </c>
      <c r="H73" s="5" t="s">
        <v>84</v>
      </c>
      <c r="I73" s="16">
        <f>P4</f>
        <v>1421</v>
      </c>
      <c r="J73" s="66"/>
      <c r="K73" s="16">
        <f t="shared" si="2"/>
        <v>1421</v>
      </c>
    </row>
    <row r="74" spans="1:11" ht="31" x14ac:dyDescent="0.35">
      <c r="A74" s="5">
        <v>69</v>
      </c>
      <c r="B74" s="5" t="s">
        <v>354</v>
      </c>
      <c r="C74" s="32" t="s">
        <v>452</v>
      </c>
      <c r="D74" s="5" t="s">
        <v>87</v>
      </c>
      <c r="E74" s="16">
        <v>1312</v>
      </c>
      <c r="F74" s="16">
        <v>5760</v>
      </c>
      <c r="G74" s="32" t="s">
        <v>83</v>
      </c>
      <c r="H74" s="5" t="s">
        <v>84</v>
      </c>
      <c r="I74" s="16">
        <f>P4</f>
        <v>1421</v>
      </c>
      <c r="J74" s="66"/>
      <c r="K74" s="16">
        <f t="shared" si="2"/>
        <v>1421</v>
      </c>
    </row>
    <row r="75" spans="1:11" ht="31" x14ac:dyDescent="0.35">
      <c r="A75" s="5">
        <v>71</v>
      </c>
      <c r="B75" s="5" t="s">
        <v>356</v>
      </c>
      <c r="C75" s="32" t="s">
        <v>451</v>
      </c>
      <c r="D75" s="5" t="s">
        <v>87</v>
      </c>
      <c r="E75" s="16">
        <v>15470</v>
      </c>
      <c r="F75" s="16">
        <v>4350</v>
      </c>
      <c r="G75" s="32" t="s">
        <v>83</v>
      </c>
      <c r="H75" s="5" t="s">
        <v>84</v>
      </c>
      <c r="I75" s="16">
        <f>P4</f>
        <v>1421</v>
      </c>
      <c r="J75" s="66"/>
      <c r="K75" s="16">
        <f t="shared" si="2"/>
        <v>1421</v>
      </c>
    </row>
    <row r="76" spans="1:11" ht="31" x14ac:dyDescent="0.35">
      <c r="A76" s="5">
        <v>77</v>
      </c>
      <c r="B76" s="5" t="s">
        <v>362</v>
      </c>
      <c r="C76" s="32" t="s">
        <v>451</v>
      </c>
      <c r="D76" s="5" t="s">
        <v>87</v>
      </c>
      <c r="E76" s="16">
        <v>8761</v>
      </c>
      <c r="F76" s="16">
        <v>4970</v>
      </c>
      <c r="G76" s="32" t="s">
        <v>83</v>
      </c>
      <c r="H76" s="5" t="s">
        <v>84</v>
      </c>
      <c r="I76" s="16">
        <f>P4</f>
        <v>1421</v>
      </c>
      <c r="J76" s="66"/>
      <c r="K76" s="16">
        <f t="shared" si="2"/>
        <v>1421</v>
      </c>
    </row>
    <row r="77" spans="1:11" ht="31" x14ac:dyDescent="0.35">
      <c r="A77" s="5">
        <v>80</v>
      </c>
      <c r="B77" s="5" t="s">
        <v>365</v>
      </c>
      <c r="C77" s="32" t="s">
        <v>451</v>
      </c>
      <c r="D77" s="5" t="s">
        <v>87</v>
      </c>
      <c r="E77" s="16">
        <v>5706</v>
      </c>
      <c r="F77" s="16">
        <v>7260</v>
      </c>
      <c r="G77" s="32" t="s">
        <v>83</v>
      </c>
      <c r="H77" s="5" t="s">
        <v>84</v>
      </c>
      <c r="I77" s="16">
        <f>P4</f>
        <v>1421</v>
      </c>
      <c r="J77" s="66"/>
      <c r="K77" s="16">
        <f t="shared" si="2"/>
        <v>1421</v>
      </c>
    </row>
    <row r="78" spans="1:11" ht="31" x14ac:dyDescent="0.35">
      <c r="A78" s="5">
        <v>86</v>
      </c>
      <c r="B78" s="5" t="s">
        <v>371</v>
      </c>
      <c r="C78" s="32" t="s">
        <v>453</v>
      </c>
      <c r="D78" s="5" t="s">
        <v>87</v>
      </c>
      <c r="E78" s="16">
        <v>14063</v>
      </c>
      <c r="F78" s="16">
        <v>10880</v>
      </c>
      <c r="G78" s="32" t="s">
        <v>83</v>
      </c>
      <c r="H78" s="5" t="s">
        <v>84</v>
      </c>
      <c r="I78" s="16">
        <f>P4</f>
        <v>1421</v>
      </c>
      <c r="J78" s="66"/>
      <c r="K78" s="16">
        <f t="shared" si="2"/>
        <v>1421</v>
      </c>
    </row>
    <row r="79" spans="1:11" ht="31" x14ac:dyDescent="0.35">
      <c r="A79" s="5">
        <v>89</v>
      </c>
      <c r="B79" s="5" t="s">
        <v>374</v>
      </c>
      <c r="C79" s="32" t="s">
        <v>454</v>
      </c>
      <c r="D79" s="5" t="s">
        <v>87</v>
      </c>
      <c r="E79" s="16">
        <v>1220</v>
      </c>
      <c r="F79" s="16">
        <v>10360</v>
      </c>
      <c r="G79" s="32" t="s">
        <v>83</v>
      </c>
      <c r="H79" s="5" t="s">
        <v>84</v>
      </c>
      <c r="I79" s="16">
        <f>P4</f>
        <v>1421</v>
      </c>
      <c r="J79" s="66"/>
      <c r="K79" s="16">
        <f t="shared" si="2"/>
        <v>1421</v>
      </c>
    </row>
    <row r="80" spans="1:11" ht="31" x14ac:dyDescent="0.35">
      <c r="A80" s="5">
        <v>90</v>
      </c>
      <c r="B80" s="5" t="s">
        <v>375</v>
      </c>
      <c r="C80" s="32" t="s">
        <v>452</v>
      </c>
      <c r="D80" s="5" t="s">
        <v>87</v>
      </c>
      <c r="E80" s="16">
        <v>1854</v>
      </c>
      <c r="F80" s="16">
        <v>10820</v>
      </c>
      <c r="G80" s="32" t="s">
        <v>83</v>
      </c>
      <c r="H80" s="5" t="s">
        <v>84</v>
      </c>
      <c r="I80" s="16">
        <f>P4</f>
        <v>1421</v>
      </c>
      <c r="J80" s="66"/>
      <c r="K80" s="16">
        <f t="shared" si="2"/>
        <v>1421</v>
      </c>
    </row>
    <row r="81" spans="1:11" ht="31" x14ac:dyDescent="0.35">
      <c r="A81" s="5">
        <v>92</v>
      </c>
      <c r="B81" s="5" t="s">
        <v>377</v>
      </c>
      <c r="C81" s="32" t="s">
        <v>453</v>
      </c>
      <c r="D81" s="5" t="s">
        <v>87</v>
      </c>
      <c r="E81" s="16">
        <v>882</v>
      </c>
      <c r="F81" s="16">
        <v>4260</v>
      </c>
      <c r="G81" s="32" t="s">
        <v>83</v>
      </c>
      <c r="H81" s="5" t="s">
        <v>84</v>
      </c>
      <c r="I81" s="16">
        <f>P4</f>
        <v>1421</v>
      </c>
      <c r="J81" s="66"/>
      <c r="K81" s="16">
        <f t="shared" si="2"/>
        <v>1421</v>
      </c>
    </row>
    <row r="82" spans="1:11" ht="31" x14ac:dyDescent="0.35">
      <c r="A82" s="5">
        <v>93</v>
      </c>
      <c r="B82" s="5" t="s">
        <v>378</v>
      </c>
      <c r="C82" s="32" t="s">
        <v>450</v>
      </c>
      <c r="D82" s="5" t="s">
        <v>87</v>
      </c>
      <c r="E82" s="16">
        <v>909</v>
      </c>
      <c r="F82" s="16">
        <v>10480</v>
      </c>
      <c r="G82" s="32" t="s">
        <v>83</v>
      </c>
      <c r="H82" s="5" t="s">
        <v>84</v>
      </c>
      <c r="I82" s="16">
        <f>P4</f>
        <v>1421</v>
      </c>
      <c r="J82" s="66"/>
      <c r="K82" s="16">
        <f t="shared" si="2"/>
        <v>1421</v>
      </c>
    </row>
    <row r="83" spans="1:11" ht="31" x14ac:dyDescent="0.35">
      <c r="A83" s="5">
        <v>96</v>
      </c>
      <c r="B83" s="5" t="s">
        <v>381</v>
      </c>
      <c r="C83" s="32" t="s">
        <v>454</v>
      </c>
      <c r="D83" s="5" t="s">
        <v>87</v>
      </c>
      <c r="E83" s="16">
        <v>485</v>
      </c>
      <c r="F83" s="16">
        <v>5010</v>
      </c>
      <c r="G83" s="32" t="s">
        <v>83</v>
      </c>
      <c r="H83" s="5" t="s">
        <v>84</v>
      </c>
      <c r="I83" s="16">
        <f>P4</f>
        <v>1421</v>
      </c>
      <c r="J83" s="66"/>
      <c r="K83" s="16">
        <f t="shared" si="2"/>
        <v>1421</v>
      </c>
    </row>
    <row r="84" spans="1:11" ht="31" x14ac:dyDescent="0.35">
      <c r="A84" s="5">
        <v>106</v>
      </c>
      <c r="B84" s="5" t="s">
        <v>391</v>
      </c>
      <c r="C84" s="32" t="s">
        <v>451</v>
      </c>
      <c r="D84" s="5" t="s">
        <v>87</v>
      </c>
      <c r="E84" s="16">
        <v>8130</v>
      </c>
      <c r="F84" s="16">
        <v>8170</v>
      </c>
      <c r="G84" s="32" t="s">
        <v>83</v>
      </c>
      <c r="H84" s="5" t="s">
        <v>84</v>
      </c>
      <c r="I84" s="16">
        <f>P4</f>
        <v>1421</v>
      </c>
      <c r="J84" s="66"/>
      <c r="K84" s="16">
        <f t="shared" si="2"/>
        <v>1421</v>
      </c>
    </row>
    <row r="85" spans="1:11" ht="31" x14ac:dyDescent="0.35">
      <c r="A85" s="5">
        <v>109</v>
      </c>
      <c r="B85" s="5" t="s">
        <v>394</v>
      </c>
      <c r="C85" s="32" t="s">
        <v>452</v>
      </c>
      <c r="D85" s="5" t="s">
        <v>87</v>
      </c>
      <c r="E85" s="16">
        <v>67</v>
      </c>
      <c r="F85" s="16">
        <v>5920</v>
      </c>
      <c r="G85" s="32" t="s">
        <v>83</v>
      </c>
      <c r="H85" s="5" t="s">
        <v>84</v>
      </c>
      <c r="I85" s="16">
        <f>P4</f>
        <v>1421</v>
      </c>
      <c r="J85" s="66"/>
      <c r="K85" s="16">
        <f t="shared" si="2"/>
        <v>1421</v>
      </c>
    </row>
    <row r="86" spans="1:11" ht="31" x14ac:dyDescent="0.35">
      <c r="A86" s="5">
        <v>110</v>
      </c>
      <c r="B86" s="5" t="s">
        <v>395</v>
      </c>
      <c r="C86" s="32" t="s">
        <v>452</v>
      </c>
      <c r="D86" s="5" t="s">
        <v>87</v>
      </c>
      <c r="E86" s="16">
        <v>981</v>
      </c>
      <c r="F86" s="16">
        <v>6740</v>
      </c>
      <c r="G86" s="32" t="s">
        <v>83</v>
      </c>
      <c r="H86" s="5" t="s">
        <v>84</v>
      </c>
      <c r="I86" s="16">
        <f>P4</f>
        <v>1421</v>
      </c>
      <c r="J86" s="66"/>
      <c r="K86" s="16">
        <f t="shared" si="2"/>
        <v>1421</v>
      </c>
    </row>
    <row r="87" spans="1:11" ht="31" x14ac:dyDescent="0.35">
      <c r="A87" s="5">
        <v>125</v>
      </c>
      <c r="B87" s="5" t="s">
        <v>410</v>
      </c>
      <c r="C87" s="32" t="s">
        <v>454</v>
      </c>
      <c r="D87" s="5" t="s">
        <v>87</v>
      </c>
      <c r="E87" s="16">
        <v>23984</v>
      </c>
      <c r="F87" s="16">
        <v>6780</v>
      </c>
      <c r="G87" s="32" t="s">
        <v>83</v>
      </c>
      <c r="H87" s="5" t="s">
        <v>84</v>
      </c>
      <c r="I87" s="16">
        <f>P4</f>
        <v>1421</v>
      </c>
      <c r="J87" s="66"/>
      <c r="K87" s="16">
        <f t="shared" si="2"/>
        <v>1421</v>
      </c>
    </row>
    <row r="88" spans="1:11" ht="31" x14ac:dyDescent="0.35">
      <c r="A88" s="5">
        <v>130</v>
      </c>
      <c r="B88" s="5" t="s">
        <v>415</v>
      </c>
      <c r="C88" s="32" t="s">
        <v>452</v>
      </c>
      <c r="D88" s="5" t="s">
        <v>87</v>
      </c>
      <c r="E88" s="16">
        <v>83</v>
      </c>
      <c r="F88" s="16">
        <v>12400</v>
      </c>
      <c r="G88" s="32" t="s">
        <v>83</v>
      </c>
      <c r="H88" s="5" t="s">
        <v>84</v>
      </c>
      <c r="I88" s="16">
        <f>P4</f>
        <v>1421</v>
      </c>
      <c r="J88" s="66"/>
      <c r="K88" s="16">
        <f t="shared" si="2"/>
        <v>1421</v>
      </c>
    </row>
    <row r="89" spans="1:11" ht="31" x14ac:dyDescent="0.35">
      <c r="A89" s="5">
        <v>131</v>
      </c>
      <c r="B89" s="5" t="s">
        <v>416</v>
      </c>
      <c r="C89" s="32" t="s">
        <v>452</v>
      </c>
      <c r="D89" s="5" t="s">
        <v>87</v>
      </c>
      <c r="E89" s="16">
        <v>2314</v>
      </c>
      <c r="F89" s="16">
        <v>9110</v>
      </c>
      <c r="G89" s="32" t="s">
        <v>83</v>
      </c>
      <c r="H89" s="5" t="s">
        <v>84</v>
      </c>
      <c r="I89" s="16">
        <f>P4</f>
        <v>1421</v>
      </c>
      <c r="J89" s="66"/>
      <c r="K89" s="16">
        <f t="shared" si="2"/>
        <v>1421</v>
      </c>
    </row>
    <row r="90" spans="1:11" ht="31" x14ac:dyDescent="0.35">
      <c r="A90" s="5">
        <v>139</v>
      </c>
      <c r="B90" s="5" t="s">
        <v>424</v>
      </c>
      <c r="C90" s="32" t="s">
        <v>453</v>
      </c>
      <c r="D90" s="5" t="s">
        <v>87</v>
      </c>
      <c r="E90" s="16">
        <v>21805</v>
      </c>
      <c r="F90" s="16">
        <v>7230</v>
      </c>
      <c r="G90" s="32" t="s">
        <v>83</v>
      </c>
      <c r="H90" s="5" t="s">
        <v>84</v>
      </c>
      <c r="I90" s="16">
        <f>P4</f>
        <v>1421</v>
      </c>
      <c r="J90" s="66"/>
      <c r="K90" s="16">
        <f t="shared" si="2"/>
        <v>1421</v>
      </c>
    </row>
    <row r="91" spans="1:11" ht="31" x14ac:dyDescent="0.35">
      <c r="A91" s="5">
        <v>141</v>
      </c>
      <c r="B91" s="5" t="s">
        <v>426</v>
      </c>
      <c r="C91" s="32" t="s">
        <v>453</v>
      </c>
      <c r="D91" s="5" t="s">
        <v>81</v>
      </c>
      <c r="E91" s="16">
        <v>2238</v>
      </c>
      <c r="F91" s="16">
        <v>4930</v>
      </c>
      <c r="G91" s="32" t="s">
        <v>83</v>
      </c>
      <c r="H91" s="5" t="s">
        <v>84</v>
      </c>
      <c r="I91" s="16">
        <f>P4/2</f>
        <v>710.5</v>
      </c>
      <c r="J91" s="66"/>
      <c r="K91" s="16">
        <f t="shared" si="2"/>
        <v>710.5</v>
      </c>
    </row>
    <row r="92" spans="1:11" ht="31" x14ac:dyDescent="0.35">
      <c r="A92" s="5">
        <v>144</v>
      </c>
      <c r="B92" s="5" t="s">
        <v>429</v>
      </c>
      <c r="C92" s="32" t="s">
        <v>450</v>
      </c>
      <c r="D92" s="5" t="s">
        <v>87</v>
      </c>
      <c r="E92" s="16">
        <v>80814</v>
      </c>
      <c r="F92" s="16">
        <v>10640</v>
      </c>
      <c r="G92" s="32" t="s">
        <v>83</v>
      </c>
      <c r="H92" s="5" t="s">
        <v>84</v>
      </c>
      <c r="I92" s="16">
        <f>P4</f>
        <v>1421</v>
      </c>
      <c r="J92" s="66"/>
      <c r="K92" s="16">
        <f t="shared" si="2"/>
        <v>1421</v>
      </c>
    </row>
    <row r="93" spans="1:11" ht="31" x14ac:dyDescent="0.35">
      <c r="A93" s="5">
        <v>30</v>
      </c>
      <c r="B93" s="5" t="s">
        <v>315</v>
      </c>
      <c r="C93" s="32" t="s">
        <v>452</v>
      </c>
      <c r="D93" s="5" t="s">
        <v>87</v>
      </c>
      <c r="E93" s="16">
        <v>132</v>
      </c>
      <c r="F93" s="16">
        <v>6500</v>
      </c>
      <c r="G93" s="32" t="s">
        <v>83</v>
      </c>
      <c r="H93" s="5" t="s">
        <v>128</v>
      </c>
      <c r="I93" s="16">
        <f>P4</f>
        <v>1421</v>
      </c>
      <c r="J93" s="66"/>
      <c r="K93" s="16">
        <f t="shared" si="2"/>
        <v>1421</v>
      </c>
    </row>
    <row r="94" spans="1:11" ht="31" x14ac:dyDescent="0.35">
      <c r="A94" s="5">
        <v>42</v>
      </c>
      <c r="B94" s="5" t="s">
        <v>327</v>
      </c>
      <c r="C94" s="32" t="s">
        <v>452</v>
      </c>
      <c r="D94" s="5" t="s">
        <v>87</v>
      </c>
      <c r="E94" s="16">
        <v>328</v>
      </c>
      <c r="F94" s="16">
        <v>9050</v>
      </c>
      <c r="G94" s="32" t="s">
        <v>83</v>
      </c>
      <c r="H94" s="5" t="s">
        <v>128</v>
      </c>
      <c r="I94" s="16">
        <f>P4</f>
        <v>1421</v>
      </c>
      <c r="J94" s="66"/>
      <c r="K94" s="16">
        <f t="shared" si="2"/>
        <v>1421</v>
      </c>
    </row>
    <row r="95" spans="1:11" ht="31" x14ac:dyDescent="0.35">
      <c r="A95" s="5">
        <v>56</v>
      </c>
      <c r="B95" s="5" t="s">
        <v>341</v>
      </c>
      <c r="C95" s="32" t="s">
        <v>452</v>
      </c>
      <c r="D95" s="5" t="s">
        <v>87</v>
      </c>
      <c r="E95" s="16">
        <v>495</v>
      </c>
      <c r="F95" s="16">
        <v>9070</v>
      </c>
      <c r="G95" s="32" t="s">
        <v>83</v>
      </c>
      <c r="H95" s="5" t="s">
        <v>128</v>
      </c>
      <c r="I95" s="16">
        <f>P4</f>
        <v>1421</v>
      </c>
      <c r="J95" s="66"/>
      <c r="K95" s="16">
        <f t="shared" si="2"/>
        <v>1421</v>
      </c>
    </row>
    <row r="96" spans="1:11" ht="31" x14ac:dyDescent="0.35">
      <c r="A96" s="5">
        <v>85</v>
      </c>
      <c r="B96" s="5" t="s">
        <v>370</v>
      </c>
      <c r="C96" s="32" t="s">
        <v>453</v>
      </c>
      <c r="D96" s="5" t="s">
        <v>87</v>
      </c>
      <c r="E96" s="16">
        <v>300003</v>
      </c>
      <c r="F96" s="16">
        <v>11830</v>
      </c>
      <c r="G96" s="32" t="s">
        <v>83</v>
      </c>
      <c r="H96" s="5" t="s">
        <v>128</v>
      </c>
      <c r="I96" s="16">
        <f>P4</f>
        <v>1421</v>
      </c>
      <c r="J96" s="66"/>
      <c r="K96" s="16">
        <f t="shared" si="2"/>
        <v>1421</v>
      </c>
    </row>
    <row r="97" spans="1:11" ht="31" x14ac:dyDescent="0.35">
      <c r="A97" s="5">
        <v>116</v>
      </c>
      <c r="B97" s="5" t="s">
        <v>401</v>
      </c>
      <c r="C97" s="32" t="s">
        <v>450</v>
      </c>
      <c r="D97" s="5" t="s">
        <v>87</v>
      </c>
      <c r="E97" s="16">
        <v>709</v>
      </c>
      <c r="F97" s="16">
        <v>12830</v>
      </c>
      <c r="G97" s="32" t="s">
        <v>83</v>
      </c>
      <c r="H97" s="5" t="s">
        <v>128</v>
      </c>
      <c r="I97" s="16">
        <f>P4</f>
        <v>1421</v>
      </c>
      <c r="J97" s="66"/>
      <c r="K97" s="16">
        <f t="shared" si="2"/>
        <v>1421</v>
      </c>
    </row>
    <row r="98" spans="1:11" ht="31" x14ac:dyDescent="0.35">
      <c r="A98" s="5">
        <v>133</v>
      </c>
      <c r="B98" s="5" t="s">
        <v>418</v>
      </c>
      <c r="C98" s="32" t="s">
        <v>452</v>
      </c>
      <c r="D98" s="5" t="s">
        <v>87</v>
      </c>
      <c r="E98" s="16">
        <v>213</v>
      </c>
      <c r="F98" s="16">
        <v>4970</v>
      </c>
      <c r="G98" s="32" t="s">
        <v>83</v>
      </c>
      <c r="H98" s="5" t="s">
        <v>128</v>
      </c>
      <c r="I98" s="16">
        <f>P4</f>
        <v>1421</v>
      </c>
      <c r="J98" s="66"/>
      <c r="K98" s="16">
        <f t="shared" si="2"/>
        <v>1421</v>
      </c>
    </row>
    <row r="99" spans="1:11" ht="31" x14ac:dyDescent="0.35">
      <c r="A99" s="5">
        <v>146</v>
      </c>
      <c r="B99" s="5" t="s">
        <v>431</v>
      </c>
      <c r="C99" s="32" t="s">
        <v>450</v>
      </c>
      <c r="D99" s="5" t="s">
        <v>87</v>
      </c>
      <c r="E99" s="16">
        <v>187</v>
      </c>
      <c r="F99" s="16">
        <v>4260</v>
      </c>
      <c r="G99" s="32" t="s">
        <v>83</v>
      </c>
      <c r="H99" s="5" t="s">
        <v>128</v>
      </c>
      <c r="I99" s="16">
        <f>P4</f>
        <v>1421</v>
      </c>
      <c r="J99" s="66"/>
      <c r="K99" s="16">
        <f t="shared" si="2"/>
        <v>1421</v>
      </c>
    </row>
    <row r="100" spans="1:11" ht="15.5" x14ac:dyDescent="0.35">
      <c r="A100" s="5">
        <v>3</v>
      </c>
      <c r="B100" s="5" t="s">
        <v>288</v>
      </c>
      <c r="C100" s="32" t="s">
        <v>452</v>
      </c>
      <c r="D100" s="5" t="s">
        <v>87</v>
      </c>
      <c r="E100" s="16">
        <v>437</v>
      </c>
      <c r="F100" s="16">
        <v>19050</v>
      </c>
      <c r="G100" s="32" t="s">
        <v>94</v>
      </c>
      <c r="H100" s="5" t="s">
        <v>88</v>
      </c>
      <c r="I100" s="16">
        <f>P5</f>
        <v>6823</v>
      </c>
      <c r="J100" s="16">
        <f>F166</f>
        <v>0</v>
      </c>
      <c r="K100" s="16">
        <f t="shared" si="2"/>
        <v>6823</v>
      </c>
    </row>
    <row r="101" spans="1:11" ht="15.5" x14ac:dyDescent="0.35">
      <c r="A101" s="5">
        <v>6</v>
      </c>
      <c r="B101" s="5" t="s">
        <v>291</v>
      </c>
      <c r="C101" s="32" t="s">
        <v>452</v>
      </c>
      <c r="D101" s="5" t="s">
        <v>87</v>
      </c>
      <c r="E101" s="16">
        <v>351</v>
      </c>
      <c r="F101" s="16">
        <v>33410</v>
      </c>
      <c r="G101" s="32" t="s">
        <v>94</v>
      </c>
      <c r="H101" s="5" t="s">
        <v>88</v>
      </c>
      <c r="I101" s="16">
        <f>P5</f>
        <v>6823</v>
      </c>
      <c r="J101" s="16">
        <f>F166</f>
        <v>0</v>
      </c>
      <c r="K101" s="16">
        <f t="shared" si="2"/>
        <v>6823</v>
      </c>
    </row>
    <row r="102" spans="1:11" ht="15.5" x14ac:dyDescent="0.35">
      <c r="A102" s="5">
        <v>7</v>
      </c>
      <c r="B102" s="5" t="s">
        <v>292</v>
      </c>
      <c r="C102" s="32" t="s">
        <v>453</v>
      </c>
      <c r="D102" s="5" t="s">
        <v>87</v>
      </c>
      <c r="E102" s="16">
        <v>18446</v>
      </c>
      <c r="F102" s="16">
        <v>60840</v>
      </c>
      <c r="G102" s="32" t="s">
        <v>94</v>
      </c>
      <c r="H102" s="5" t="s">
        <v>88</v>
      </c>
      <c r="I102" s="16">
        <f>P5</f>
        <v>6823</v>
      </c>
      <c r="J102" s="16">
        <f>F168</f>
        <v>10000</v>
      </c>
      <c r="K102" s="16">
        <f t="shared" ref="K102:K133" si="3">I102+J102</f>
        <v>16823</v>
      </c>
    </row>
    <row r="103" spans="1:11" ht="15.5" x14ac:dyDescent="0.35">
      <c r="A103" s="5">
        <v>8</v>
      </c>
      <c r="B103" s="5" t="s">
        <v>293</v>
      </c>
      <c r="C103" s="32" t="s">
        <v>450</v>
      </c>
      <c r="D103" s="5" t="s">
        <v>87</v>
      </c>
      <c r="E103" s="16">
        <v>12837</v>
      </c>
      <c r="F103" s="16">
        <v>55720</v>
      </c>
      <c r="G103" s="5" t="s">
        <v>94</v>
      </c>
      <c r="H103" s="5" t="s">
        <v>88</v>
      </c>
      <c r="I103" s="16">
        <f>P5</f>
        <v>6823</v>
      </c>
      <c r="J103" s="16">
        <f>F168</f>
        <v>10000</v>
      </c>
      <c r="K103" s="16">
        <f t="shared" si="3"/>
        <v>16823</v>
      </c>
    </row>
    <row r="104" spans="1:11" ht="15.5" x14ac:dyDescent="0.35">
      <c r="A104" s="5">
        <v>10</v>
      </c>
      <c r="B104" s="5" t="s">
        <v>295</v>
      </c>
      <c r="C104" s="32" t="s">
        <v>452</v>
      </c>
      <c r="D104" s="5" t="s">
        <v>87</v>
      </c>
      <c r="E104" s="16">
        <v>310</v>
      </c>
      <c r="F104" s="16">
        <v>31520</v>
      </c>
      <c r="G104" s="5" t="s">
        <v>94</v>
      </c>
      <c r="H104" s="5" t="s">
        <v>88</v>
      </c>
      <c r="I104" s="16">
        <f>P5</f>
        <v>6823</v>
      </c>
      <c r="J104" s="16">
        <f>P9</f>
        <v>0</v>
      </c>
      <c r="K104" s="16">
        <f>I104+J104</f>
        <v>6823</v>
      </c>
    </row>
    <row r="105" spans="1:11" ht="15.5" x14ac:dyDescent="0.35">
      <c r="A105" s="5">
        <v>11</v>
      </c>
      <c r="B105" s="5" t="s">
        <v>296</v>
      </c>
      <c r="C105" s="32" t="s">
        <v>451</v>
      </c>
      <c r="D105" s="5" t="s">
        <v>87</v>
      </c>
      <c r="E105" s="16">
        <v>5314</v>
      </c>
      <c r="F105" s="16">
        <v>27720</v>
      </c>
      <c r="G105" s="5" t="s">
        <v>94</v>
      </c>
      <c r="H105" s="5" t="s">
        <v>88</v>
      </c>
      <c r="I105" s="16">
        <f>P5</f>
        <v>6823</v>
      </c>
      <c r="J105" s="16">
        <f>F168</f>
        <v>10000</v>
      </c>
      <c r="K105" s="16">
        <f t="shared" si="3"/>
        <v>16823</v>
      </c>
    </row>
    <row r="106" spans="1:11" ht="15.5" x14ac:dyDescent="0.35">
      <c r="A106" s="5">
        <v>13</v>
      </c>
      <c r="B106" s="5" t="s">
        <v>298</v>
      </c>
      <c r="C106" s="32" t="s">
        <v>452</v>
      </c>
      <c r="D106" s="5" t="s">
        <v>87</v>
      </c>
      <c r="E106" s="16">
        <v>1074</v>
      </c>
      <c r="F106" s="16">
        <v>19490</v>
      </c>
      <c r="G106" s="5" t="s">
        <v>94</v>
      </c>
      <c r="H106" s="5" t="s">
        <v>88</v>
      </c>
      <c r="I106" s="16">
        <f>P5</f>
        <v>6823</v>
      </c>
      <c r="J106" s="16">
        <f>F167</f>
        <v>5000</v>
      </c>
      <c r="K106" s="16">
        <f t="shared" si="3"/>
        <v>11823</v>
      </c>
    </row>
    <row r="107" spans="1:11" ht="15.5" x14ac:dyDescent="0.35">
      <c r="A107" s="5">
        <v>15</v>
      </c>
      <c r="B107" s="5" t="s">
        <v>300</v>
      </c>
      <c r="C107" s="32" t="s">
        <v>450</v>
      </c>
      <c r="D107" s="5" t="s">
        <v>87</v>
      </c>
      <c r="E107" s="16">
        <v>70782</v>
      </c>
      <c r="F107" s="16">
        <v>53890</v>
      </c>
      <c r="G107" s="5" t="s">
        <v>94</v>
      </c>
      <c r="H107" s="5" t="s">
        <v>88</v>
      </c>
      <c r="I107" s="16">
        <f>P5</f>
        <v>6823</v>
      </c>
      <c r="J107" s="16">
        <f>F170</f>
        <v>20000</v>
      </c>
      <c r="K107" s="16">
        <f t="shared" si="3"/>
        <v>26823</v>
      </c>
    </row>
    <row r="108" spans="1:11" ht="15.5" x14ac:dyDescent="0.35">
      <c r="A108" s="5">
        <v>21</v>
      </c>
      <c r="B108" s="5" t="s">
        <v>306</v>
      </c>
      <c r="C108" s="32" t="s">
        <v>453</v>
      </c>
      <c r="D108" s="5" t="s">
        <v>87</v>
      </c>
      <c r="E108" s="16">
        <v>815</v>
      </c>
      <c r="F108" s="16">
        <v>31410</v>
      </c>
      <c r="G108" s="5" t="s">
        <v>94</v>
      </c>
      <c r="H108" s="5" t="s">
        <v>88</v>
      </c>
      <c r="I108" s="16">
        <f>P5</f>
        <v>6823</v>
      </c>
      <c r="J108" s="16">
        <f>F166</f>
        <v>0</v>
      </c>
      <c r="K108" s="16">
        <f t="shared" si="3"/>
        <v>6823</v>
      </c>
    </row>
    <row r="109" spans="1:11" ht="15.5" x14ac:dyDescent="0.35">
      <c r="A109" s="5">
        <v>26</v>
      </c>
      <c r="B109" s="5" t="s">
        <v>311</v>
      </c>
      <c r="C109" s="32" t="s">
        <v>452</v>
      </c>
      <c r="D109" s="5" t="s">
        <v>87</v>
      </c>
      <c r="E109" s="16">
        <v>73623</v>
      </c>
      <c r="F109" s="16">
        <v>52960</v>
      </c>
      <c r="G109" s="5" t="s">
        <v>94</v>
      </c>
      <c r="H109" s="5" t="s">
        <v>88</v>
      </c>
      <c r="I109" s="16">
        <f>P5</f>
        <v>6823</v>
      </c>
      <c r="J109" s="16">
        <f>F170</f>
        <v>20000</v>
      </c>
      <c r="K109" s="16">
        <f t="shared" si="3"/>
        <v>26823</v>
      </c>
    </row>
    <row r="110" spans="1:11" ht="15.5" x14ac:dyDescent="0.35">
      <c r="A110" s="5">
        <v>29</v>
      </c>
      <c r="B110" s="5" t="s">
        <v>314</v>
      </c>
      <c r="C110" s="32" t="s">
        <v>452</v>
      </c>
      <c r="D110" s="5" t="s">
        <v>87</v>
      </c>
      <c r="E110" s="16">
        <v>26172</v>
      </c>
      <c r="F110" s="16">
        <v>15360</v>
      </c>
      <c r="G110" s="5" t="s">
        <v>94</v>
      </c>
      <c r="H110" s="5" t="s">
        <v>88</v>
      </c>
      <c r="I110" s="16">
        <f>P5</f>
        <v>6823</v>
      </c>
      <c r="J110" s="16">
        <f>F169</f>
        <v>15000</v>
      </c>
      <c r="K110" s="16">
        <f t="shared" si="3"/>
        <v>21823</v>
      </c>
    </row>
    <row r="111" spans="1:11" ht="15.5" x14ac:dyDescent="0.35">
      <c r="A111" s="5">
        <v>33</v>
      </c>
      <c r="B111" s="5" t="s">
        <v>318</v>
      </c>
      <c r="C111" s="32" t="s">
        <v>453</v>
      </c>
      <c r="D111" s="5" t="s">
        <v>87</v>
      </c>
      <c r="E111" s="16">
        <v>915</v>
      </c>
      <c r="F111" s="16">
        <v>16860</v>
      </c>
      <c r="G111" s="5" t="s">
        <v>94</v>
      </c>
      <c r="H111" s="5" t="s">
        <v>88</v>
      </c>
      <c r="I111" s="16">
        <f>P5</f>
        <v>6823</v>
      </c>
      <c r="J111" s="16">
        <f>F166</f>
        <v>0</v>
      </c>
      <c r="K111" s="16">
        <f t="shared" si="3"/>
        <v>6823</v>
      </c>
    </row>
    <row r="112" spans="1:11" ht="15.5" x14ac:dyDescent="0.35">
      <c r="A112" s="5">
        <v>36</v>
      </c>
      <c r="B112" s="5" t="s">
        <v>321</v>
      </c>
      <c r="C112" s="32" t="s">
        <v>450</v>
      </c>
      <c r="D112" s="5" t="s">
        <v>87</v>
      </c>
      <c r="E112" s="16">
        <v>1543</v>
      </c>
      <c r="F112" s="16">
        <v>19600</v>
      </c>
      <c r="G112" s="5" t="s">
        <v>94</v>
      </c>
      <c r="H112" s="5" t="s">
        <v>88</v>
      </c>
      <c r="I112" s="16">
        <f>P5</f>
        <v>6823</v>
      </c>
      <c r="J112" s="16">
        <f>F167</f>
        <v>5000</v>
      </c>
      <c r="K112" s="16">
        <f t="shared" si="3"/>
        <v>11823</v>
      </c>
    </row>
    <row r="113" spans="1:11" ht="15.5" x14ac:dyDescent="0.35">
      <c r="A113" s="5">
        <v>37</v>
      </c>
      <c r="B113" s="5" t="s">
        <v>322</v>
      </c>
      <c r="C113" s="32" t="s">
        <v>452</v>
      </c>
      <c r="D113" s="5" t="s">
        <v>87</v>
      </c>
      <c r="E113" s="16">
        <v>184</v>
      </c>
      <c r="F113" s="16">
        <v>18430</v>
      </c>
      <c r="G113" s="5" t="s">
        <v>94</v>
      </c>
      <c r="H113" s="5" t="s">
        <v>88</v>
      </c>
      <c r="I113" s="16">
        <f>P5</f>
        <v>6823</v>
      </c>
      <c r="J113" s="16">
        <f>F166</f>
        <v>0</v>
      </c>
      <c r="K113" s="16">
        <f t="shared" si="3"/>
        <v>6823</v>
      </c>
    </row>
    <row r="114" spans="1:11" ht="15.5" x14ac:dyDescent="0.35">
      <c r="A114" s="5">
        <v>38</v>
      </c>
      <c r="B114" s="5" t="s">
        <v>323</v>
      </c>
      <c r="C114" s="32" t="s">
        <v>450</v>
      </c>
      <c r="D114" s="5" t="s">
        <v>87</v>
      </c>
      <c r="E114" s="16">
        <v>883</v>
      </c>
      <c r="F114" s="16">
        <v>31520</v>
      </c>
      <c r="G114" s="5" t="s">
        <v>94</v>
      </c>
      <c r="H114" s="5" t="s">
        <v>88</v>
      </c>
      <c r="I114" s="16">
        <f>P5</f>
        <v>6823</v>
      </c>
      <c r="J114" s="16">
        <f>P9</f>
        <v>0</v>
      </c>
      <c r="K114" s="16">
        <f t="shared" si="3"/>
        <v>6823</v>
      </c>
    </row>
    <row r="115" spans="1:11" ht="15.5" x14ac:dyDescent="0.35">
      <c r="A115" s="5">
        <v>39</v>
      </c>
      <c r="B115" s="5" t="s">
        <v>324</v>
      </c>
      <c r="C115" s="32" t="s">
        <v>450</v>
      </c>
      <c r="D115" s="5" t="s">
        <v>87</v>
      </c>
      <c r="E115" s="16">
        <v>34531</v>
      </c>
      <c r="F115" s="16">
        <v>26100</v>
      </c>
      <c r="G115" s="5" t="s">
        <v>94</v>
      </c>
      <c r="H115" s="5" t="s">
        <v>88</v>
      </c>
      <c r="I115" s="16">
        <f>P5</f>
        <v>6823</v>
      </c>
      <c r="J115" s="16">
        <f>F169</f>
        <v>15000</v>
      </c>
      <c r="K115" s="16">
        <f t="shared" si="3"/>
        <v>21823</v>
      </c>
    </row>
    <row r="116" spans="1:11" ht="15.5" x14ac:dyDescent="0.35">
      <c r="A116" s="5">
        <v>40</v>
      </c>
      <c r="B116" s="5" t="s">
        <v>325</v>
      </c>
      <c r="C116" s="32" t="s">
        <v>450</v>
      </c>
      <c r="D116" s="5" t="s">
        <v>87</v>
      </c>
      <c r="E116" s="16">
        <v>18132</v>
      </c>
      <c r="F116" s="16">
        <v>73520</v>
      </c>
      <c r="G116" s="5" t="s">
        <v>94</v>
      </c>
      <c r="H116" s="5" t="s">
        <v>88</v>
      </c>
      <c r="I116" s="16">
        <f>P5</f>
        <v>6823</v>
      </c>
      <c r="J116" s="16">
        <f>F168</f>
        <v>10000</v>
      </c>
      <c r="K116" s="16">
        <f t="shared" si="3"/>
        <v>16823</v>
      </c>
    </row>
    <row r="117" spans="1:11" ht="15.5" x14ac:dyDescent="0.35">
      <c r="A117" s="5">
        <v>46</v>
      </c>
      <c r="B117" s="5" t="s">
        <v>331</v>
      </c>
      <c r="C117" s="32" t="s">
        <v>450</v>
      </c>
      <c r="D117" s="5" t="s">
        <v>87</v>
      </c>
      <c r="E117" s="16">
        <v>731</v>
      </c>
      <c r="F117" s="16">
        <v>27120</v>
      </c>
      <c r="G117" s="5" t="s">
        <v>94</v>
      </c>
      <c r="H117" s="5" t="s">
        <v>88</v>
      </c>
      <c r="I117" s="16">
        <f>P5</f>
        <v>6823</v>
      </c>
      <c r="J117" s="16">
        <f>F166</f>
        <v>0</v>
      </c>
      <c r="K117" s="16">
        <f t="shared" si="3"/>
        <v>6823</v>
      </c>
    </row>
    <row r="118" spans="1:11" ht="15.5" x14ac:dyDescent="0.35">
      <c r="A118" s="5">
        <v>49</v>
      </c>
      <c r="B118" s="5" t="s">
        <v>334</v>
      </c>
      <c r="C118" s="32" t="s">
        <v>450</v>
      </c>
      <c r="D118" s="5" t="s">
        <v>87</v>
      </c>
      <c r="E118" s="16">
        <v>29977</v>
      </c>
      <c r="F118" s="16">
        <v>54930</v>
      </c>
      <c r="G118" s="5" t="s">
        <v>94</v>
      </c>
      <c r="H118" s="5" t="s">
        <v>88</v>
      </c>
      <c r="I118" s="16">
        <f>P5</f>
        <v>6823</v>
      </c>
      <c r="J118" s="16">
        <f>F169</f>
        <v>15000</v>
      </c>
      <c r="K118" s="16">
        <f t="shared" si="3"/>
        <v>21823</v>
      </c>
    </row>
    <row r="119" spans="1:11" ht="15.5" x14ac:dyDescent="0.35">
      <c r="A119" s="5">
        <v>50</v>
      </c>
      <c r="B119" s="5" t="s">
        <v>335</v>
      </c>
      <c r="C119" s="32" t="s">
        <v>450</v>
      </c>
      <c r="D119" s="5" t="s">
        <v>87</v>
      </c>
      <c r="E119" s="16">
        <v>106075</v>
      </c>
      <c r="F119" s="16">
        <v>45290</v>
      </c>
      <c r="G119" s="5" t="s">
        <v>94</v>
      </c>
      <c r="H119" s="5" t="s">
        <v>88</v>
      </c>
      <c r="I119" s="16">
        <f>P5</f>
        <v>6823</v>
      </c>
      <c r="J119" s="16">
        <f>F171</f>
        <v>30000</v>
      </c>
      <c r="K119" s="16">
        <f t="shared" si="3"/>
        <v>36823</v>
      </c>
    </row>
    <row r="120" spans="1:11" ht="15.5" x14ac:dyDescent="0.35">
      <c r="A120" s="5">
        <v>53</v>
      </c>
      <c r="B120" s="5" t="s">
        <v>338</v>
      </c>
      <c r="C120" s="32" t="s">
        <v>450</v>
      </c>
      <c r="D120" s="5" t="s">
        <v>87</v>
      </c>
      <c r="E120" s="16">
        <v>36756</v>
      </c>
      <c r="F120" s="16">
        <v>54030</v>
      </c>
      <c r="G120" s="5" t="s">
        <v>94</v>
      </c>
      <c r="H120" s="5" t="s">
        <v>88</v>
      </c>
      <c r="I120" s="16">
        <f>P5</f>
        <v>6823</v>
      </c>
      <c r="J120" s="16">
        <f>F169</f>
        <v>15000</v>
      </c>
      <c r="K120" s="16">
        <f t="shared" si="3"/>
        <v>21823</v>
      </c>
    </row>
    <row r="121" spans="1:11" ht="15.5" x14ac:dyDescent="0.35">
      <c r="A121" s="5">
        <v>55</v>
      </c>
      <c r="B121" s="5" t="s">
        <v>340</v>
      </c>
      <c r="C121" s="32" t="s">
        <v>450</v>
      </c>
      <c r="D121" s="5" t="s">
        <v>87</v>
      </c>
      <c r="E121" s="16">
        <v>4703</v>
      </c>
      <c r="F121" s="16">
        <v>21810</v>
      </c>
      <c r="G121" s="5" t="s">
        <v>94</v>
      </c>
      <c r="H121" s="5" t="s">
        <v>88</v>
      </c>
      <c r="I121" s="16">
        <f>P5</f>
        <v>6823</v>
      </c>
      <c r="J121" s="16">
        <f>F167</f>
        <v>5000</v>
      </c>
      <c r="K121" s="16">
        <f t="shared" si="3"/>
        <v>11823</v>
      </c>
    </row>
    <row r="122" spans="1:11" ht="15.5" x14ac:dyDescent="0.35">
      <c r="A122" s="5">
        <v>59</v>
      </c>
      <c r="B122" s="5" t="s">
        <v>344</v>
      </c>
      <c r="C122" s="32" t="s">
        <v>452</v>
      </c>
      <c r="D122" s="5" t="s">
        <v>87</v>
      </c>
      <c r="E122" s="16">
        <v>3719</v>
      </c>
      <c r="F122" s="16">
        <v>14920</v>
      </c>
      <c r="G122" s="5" t="s">
        <v>94</v>
      </c>
      <c r="H122" s="5" t="s">
        <v>88</v>
      </c>
      <c r="I122" s="16">
        <f>P5</f>
        <v>6823</v>
      </c>
      <c r="J122" s="16">
        <f>F167</f>
        <v>5000</v>
      </c>
      <c r="K122" s="16">
        <f t="shared" si="3"/>
        <v>11823</v>
      </c>
    </row>
    <row r="123" spans="1:11" ht="15.5" x14ac:dyDescent="0.35">
      <c r="A123" s="5">
        <v>62</v>
      </c>
      <c r="B123" s="5" t="s">
        <v>347</v>
      </c>
      <c r="C123" s="32" t="s">
        <v>453</v>
      </c>
      <c r="D123" s="5" t="s">
        <v>87</v>
      </c>
      <c r="E123" s="16">
        <v>30445</v>
      </c>
      <c r="F123" s="16">
        <v>54370</v>
      </c>
      <c r="G123" s="5" t="s">
        <v>94</v>
      </c>
      <c r="H123" s="5" t="s">
        <v>88</v>
      </c>
      <c r="I123" s="16">
        <f>P5</f>
        <v>6823</v>
      </c>
      <c r="J123" s="16">
        <f>F169</f>
        <v>15000</v>
      </c>
      <c r="K123" s="16">
        <f t="shared" si="3"/>
        <v>21823</v>
      </c>
    </row>
    <row r="124" spans="1:11" ht="15.5" x14ac:dyDescent="0.35">
      <c r="A124" s="5">
        <v>63</v>
      </c>
      <c r="B124" s="5" t="s">
        <v>348</v>
      </c>
      <c r="C124" s="32" t="s">
        <v>450</v>
      </c>
      <c r="D124" s="5" t="s">
        <v>87</v>
      </c>
      <c r="E124" s="16">
        <v>477</v>
      </c>
      <c r="F124" s="16">
        <v>19010</v>
      </c>
      <c r="G124" s="5" t="s">
        <v>94</v>
      </c>
      <c r="H124" s="5" t="s">
        <v>88</v>
      </c>
      <c r="I124" s="16">
        <f>P5</f>
        <v>6823</v>
      </c>
      <c r="J124" s="16">
        <f>F166</f>
        <v>0</v>
      </c>
      <c r="K124" s="16">
        <f t="shared" si="3"/>
        <v>6823</v>
      </c>
    </row>
    <row r="125" spans="1:11" ht="15.5" x14ac:dyDescent="0.35">
      <c r="A125" s="5">
        <v>64</v>
      </c>
      <c r="B125" s="5" t="s">
        <v>349</v>
      </c>
      <c r="C125" s="32" t="s">
        <v>450</v>
      </c>
      <c r="D125" s="5" t="s">
        <v>87</v>
      </c>
      <c r="E125" s="16">
        <v>1518</v>
      </c>
      <c r="F125" s="16">
        <v>68660</v>
      </c>
      <c r="G125" s="5" t="s">
        <v>94</v>
      </c>
      <c r="H125" s="5" t="s">
        <v>88</v>
      </c>
      <c r="I125" s="16">
        <f>P5</f>
        <v>6823</v>
      </c>
      <c r="J125" s="16">
        <f>F167</f>
        <v>5000</v>
      </c>
      <c r="K125" s="16">
        <f t="shared" si="3"/>
        <v>11823</v>
      </c>
    </row>
    <row r="126" spans="1:11" ht="15.5" x14ac:dyDescent="0.35">
      <c r="A126" s="5">
        <v>66</v>
      </c>
      <c r="B126" s="5" t="s">
        <v>351</v>
      </c>
      <c r="C126" s="32" t="s">
        <v>450</v>
      </c>
      <c r="D126" s="5" t="s">
        <v>87</v>
      </c>
      <c r="E126" s="16">
        <v>9115</v>
      </c>
      <c r="F126" s="16">
        <v>79730</v>
      </c>
      <c r="G126" s="5" t="s">
        <v>94</v>
      </c>
      <c r="H126" s="5" t="s">
        <v>88</v>
      </c>
      <c r="I126" s="16">
        <f>P5</f>
        <v>6823</v>
      </c>
      <c r="J126" s="16">
        <f>F168</f>
        <v>10000</v>
      </c>
      <c r="K126" s="16">
        <f t="shared" si="3"/>
        <v>16823</v>
      </c>
    </row>
    <row r="127" spans="1:11" ht="15.5" x14ac:dyDescent="0.35">
      <c r="A127" s="5">
        <v>67</v>
      </c>
      <c r="B127" s="5" t="s">
        <v>352</v>
      </c>
      <c r="C127" s="32" t="s">
        <v>450</v>
      </c>
      <c r="D127" s="5" t="s">
        <v>87</v>
      </c>
      <c r="E127" s="16">
        <v>61850</v>
      </c>
      <c r="F127" s="16">
        <v>55140</v>
      </c>
      <c r="G127" s="5" t="s">
        <v>94</v>
      </c>
      <c r="H127" s="5" t="s">
        <v>88</v>
      </c>
      <c r="I127" s="16">
        <f>P5</f>
        <v>6823</v>
      </c>
      <c r="J127" s="16">
        <f>F170</f>
        <v>20000</v>
      </c>
      <c r="K127" s="16">
        <f t="shared" si="3"/>
        <v>26823</v>
      </c>
    </row>
    <row r="128" spans="1:11" ht="15.5" x14ac:dyDescent="0.35">
      <c r="A128" s="5">
        <v>68</v>
      </c>
      <c r="B128" s="5" t="s">
        <v>353</v>
      </c>
      <c r="C128" s="32" t="s">
        <v>450</v>
      </c>
      <c r="D128" s="5" t="s">
        <v>87</v>
      </c>
      <c r="E128" s="16">
        <v>93591</v>
      </c>
      <c r="F128" s="16">
        <v>38200</v>
      </c>
      <c r="G128" s="5" t="s">
        <v>94</v>
      </c>
      <c r="H128" s="5" t="s">
        <v>88</v>
      </c>
      <c r="I128" s="16">
        <f>P5</f>
        <v>6823</v>
      </c>
      <c r="J128" s="16">
        <f>F170</f>
        <v>20000</v>
      </c>
      <c r="K128" s="16">
        <f t="shared" si="3"/>
        <v>26823</v>
      </c>
    </row>
    <row r="129" spans="1:11" ht="15.5" x14ac:dyDescent="0.35">
      <c r="A129" s="5">
        <v>70</v>
      </c>
      <c r="B129" s="5" t="s">
        <v>355</v>
      </c>
      <c r="C129" s="32" t="s">
        <v>453</v>
      </c>
      <c r="D129" s="5" t="s">
        <v>87</v>
      </c>
      <c r="E129" s="16">
        <v>23293</v>
      </c>
      <c r="F129" s="16">
        <v>42440</v>
      </c>
      <c r="G129" s="5" t="s">
        <v>94</v>
      </c>
      <c r="H129" s="5" t="s">
        <v>88</v>
      </c>
      <c r="I129" s="16">
        <f>P5</f>
        <v>6823</v>
      </c>
      <c r="J129" s="16">
        <f>F169</f>
        <v>15000</v>
      </c>
      <c r="K129" s="16">
        <f t="shared" si="3"/>
        <v>21823</v>
      </c>
    </row>
    <row r="130" spans="1:11" ht="15.5" x14ac:dyDescent="0.35">
      <c r="A130" s="5">
        <v>74</v>
      </c>
      <c r="B130" s="5" t="s">
        <v>359</v>
      </c>
      <c r="C130" s="32" t="s">
        <v>453</v>
      </c>
      <c r="D130" s="5" t="s">
        <v>87</v>
      </c>
      <c r="E130" s="16">
        <v>6237</v>
      </c>
      <c r="F130" s="16">
        <v>32900</v>
      </c>
      <c r="G130" s="5" t="s">
        <v>94</v>
      </c>
      <c r="H130" s="5" t="s">
        <v>88</v>
      </c>
      <c r="I130" s="16">
        <f>P5</f>
        <v>6823</v>
      </c>
      <c r="J130" s="16">
        <f>F168</f>
        <v>10000</v>
      </c>
      <c r="K130" s="16">
        <f t="shared" si="3"/>
        <v>16823</v>
      </c>
    </row>
    <row r="131" spans="1:11" ht="15.5" x14ac:dyDescent="0.35">
      <c r="A131" s="5">
        <v>75</v>
      </c>
      <c r="B131" s="5" t="s">
        <v>360</v>
      </c>
      <c r="C131" s="32" t="s">
        <v>451</v>
      </c>
      <c r="D131" s="5" t="s">
        <v>87</v>
      </c>
      <c r="E131" s="16">
        <v>8130</v>
      </c>
      <c r="F131" s="16">
        <v>40600</v>
      </c>
      <c r="G131" s="5" t="s">
        <v>94</v>
      </c>
      <c r="H131" s="5" t="s">
        <v>88</v>
      </c>
      <c r="I131" s="16">
        <v>13646</v>
      </c>
      <c r="J131" s="16">
        <f>F168</f>
        <v>10000</v>
      </c>
      <c r="K131" s="16">
        <f t="shared" si="3"/>
        <v>23646</v>
      </c>
    </row>
    <row r="132" spans="1:11" ht="15.5" x14ac:dyDescent="0.35">
      <c r="A132" s="5">
        <v>76</v>
      </c>
      <c r="B132" s="5" t="s">
        <v>361</v>
      </c>
      <c r="C132" s="32" t="s">
        <v>450</v>
      </c>
      <c r="D132" s="5" t="s">
        <v>87</v>
      </c>
      <c r="E132" s="16">
        <v>434</v>
      </c>
      <c r="F132" s="16">
        <v>21850</v>
      </c>
      <c r="G132" s="5" t="s">
        <v>94</v>
      </c>
      <c r="H132" s="5" t="s">
        <v>88</v>
      </c>
      <c r="I132" s="16">
        <f>P5</f>
        <v>6823</v>
      </c>
      <c r="J132" s="16">
        <f>F166</f>
        <v>0</v>
      </c>
      <c r="K132" s="16">
        <f t="shared" si="3"/>
        <v>6823</v>
      </c>
    </row>
    <row r="133" spans="1:11" ht="15.5" x14ac:dyDescent="0.35">
      <c r="A133" s="5">
        <v>81</v>
      </c>
      <c r="B133" s="5" t="s">
        <v>366</v>
      </c>
      <c r="C133" s="32" t="s">
        <v>450</v>
      </c>
      <c r="D133" s="5" t="s">
        <v>87</v>
      </c>
      <c r="E133" s="16">
        <v>326</v>
      </c>
      <c r="F133" s="16">
        <v>116600</v>
      </c>
      <c r="G133" s="5" t="s">
        <v>94</v>
      </c>
      <c r="H133" s="5" t="s">
        <v>88</v>
      </c>
      <c r="I133" s="16">
        <v>13646</v>
      </c>
      <c r="J133" s="16">
        <f>F166</f>
        <v>0</v>
      </c>
      <c r="K133" s="16">
        <f t="shared" si="3"/>
        <v>13646</v>
      </c>
    </row>
    <row r="134" spans="1:11" ht="15.5" x14ac:dyDescent="0.35">
      <c r="A134" s="5">
        <v>82</v>
      </c>
      <c r="B134" s="5" t="s">
        <v>367</v>
      </c>
      <c r="C134" s="32" t="s">
        <v>450</v>
      </c>
      <c r="D134" s="5" t="s">
        <v>87</v>
      </c>
      <c r="E134" s="16">
        <v>4515</v>
      </c>
      <c r="F134" s="16">
        <v>89200</v>
      </c>
      <c r="G134" s="5" t="s">
        <v>94</v>
      </c>
      <c r="H134" s="5" t="s">
        <v>88</v>
      </c>
      <c r="I134" s="16">
        <f>P5</f>
        <v>6823</v>
      </c>
      <c r="J134" s="16">
        <f>F167</f>
        <v>5000</v>
      </c>
      <c r="K134" s="16">
        <f t="shared" ref="K134:K158" si="4">I134+J134</f>
        <v>11823</v>
      </c>
    </row>
    <row r="135" spans="1:11" ht="15.5" x14ac:dyDescent="0.35">
      <c r="A135" s="5">
        <v>87</v>
      </c>
      <c r="B135" s="5" t="s">
        <v>372</v>
      </c>
      <c r="C135" s="32" t="s">
        <v>450</v>
      </c>
      <c r="D135" s="5" t="s">
        <v>87</v>
      </c>
      <c r="E135" s="16">
        <v>1061</v>
      </c>
      <c r="F135" s="16">
        <v>32860</v>
      </c>
      <c r="G135" s="5" t="s">
        <v>94</v>
      </c>
      <c r="H135" s="5" t="s">
        <v>88</v>
      </c>
      <c r="I135" s="16">
        <v>13646</v>
      </c>
      <c r="J135" s="16">
        <f>F167</f>
        <v>5000</v>
      </c>
      <c r="K135" s="16">
        <f t="shared" si="4"/>
        <v>18646</v>
      </c>
    </row>
    <row r="136" spans="1:11" ht="15.5" x14ac:dyDescent="0.35">
      <c r="A136" s="5">
        <v>91</v>
      </c>
      <c r="B136" s="5" t="s">
        <v>376</v>
      </c>
      <c r="C136" s="32" t="s">
        <v>450</v>
      </c>
      <c r="D136" s="5" t="s">
        <v>87</v>
      </c>
      <c r="E136" s="16">
        <v>132</v>
      </c>
      <c r="F136" s="16">
        <v>240535</v>
      </c>
      <c r="G136" s="5" t="s">
        <v>94</v>
      </c>
      <c r="H136" s="5" t="s">
        <v>88</v>
      </c>
      <c r="I136" s="16">
        <f>P5</f>
        <v>6823</v>
      </c>
      <c r="J136" s="16">
        <f>F166</f>
        <v>0</v>
      </c>
      <c r="K136" s="16">
        <f t="shared" si="4"/>
        <v>6823</v>
      </c>
    </row>
    <row r="137" spans="1:11" ht="15.5" x14ac:dyDescent="0.35">
      <c r="A137" s="5">
        <v>98</v>
      </c>
      <c r="B137" s="5" t="s">
        <v>383</v>
      </c>
      <c r="C137" s="32" t="s">
        <v>450</v>
      </c>
      <c r="D137" s="5" t="s">
        <v>87</v>
      </c>
      <c r="E137" s="16">
        <v>58189</v>
      </c>
      <c r="F137" s="16">
        <v>60230</v>
      </c>
      <c r="G137" s="5" t="s">
        <v>94</v>
      </c>
      <c r="H137" s="5" t="s">
        <v>88</v>
      </c>
      <c r="I137" s="16">
        <f>P5</f>
        <v>6823</v>
      </c>
      <c r="J137" s="16">
        <f>F170</f>
        <v>20000</v>
      </c>
      <c r="K137" s="16">
        <f t="shared" si="4"/>
        <v>26823</v>
      </c>
    </row>
    <row r="138" spans="1:11" ht="15.5" x14ac:dyDescent="0.35">
      <c r="A138" s="5">
        <v>99</v>
      </c>
      <c r="B138" s="5" t="s">
        <v>384</v>
      </c>
      <c r="C138" s="32" t="s">
        <v>453</v>
      </c>
      <c r="D138" s="5" t="s">
        <v>87</v>
      </c>
      <c r="E138" s="16">
        <v>12566</v>
      </c>
      <c r="F138" s="16">
        <v>49090</v>
      </c>
      <c r="G138" s="5" t="s">
        <v>94</v>
      </c>
      <c r="H138" s="5" t="s">
        <v>88</v>
      </c>
      <c r="I138" s="16">
        <f>P5</f>
        <v>6823</v>
      </c>
      <c r="J138" s="16">
        <f>F168</f>
        <v>10000</v>
      </c>
      <c r="K138" s="16">
        <f t="shared" si="4"/>
        <v>16823</v>
      </c>
    </row>
    <row r="139" spans="1:11" ht="15.5" x14ac:dyDescent="0.35">
      <c r="A139" s="5">
        <v>103</v>
      </c>
      <c r="B139" s="5" t="s">
        <v>388</v>
      </c>
      <c r="C139" s="32" t="s">
        <v>450</v>
      </c>
      <c r="D139" s="5" t="s">
        <v>87</v>
      </c>
      <c r="E139" s="16">
        <v>10433</v>
      </c>
      <c r="F139" s="16">
        <v>95520</v>
      </c>
      <c r="G139" s="5" t="s">
        <v>94</v>
      </c>
      <c r="H139" s="5" t="s">
        <v>88</v>
      </c>
      <c r="I139" s="16">
        <f>P5</f>
        <v>6823</v>
      </c>
      <c r="J139" s="16">
        <f>F168</f>
        <v>10000</v>
      </c>
      <c r="K139" s="16">
        <f t="shared" si="4"/>
        <v>16823</v>
      </c>
    </row>
    <row r="140" spans="1:11" ht="15.5" x14ac:dyDescent="0.35">
      <c r="A140" s="5">
        <v>104</v>
      </c>
      <c r="B140" s="5" t="s">
        <v>389</v>
      </c>
      <c r="C140" s="32" t="s">
        <v>451</v>
      </c>
      <c r="D140" s="5" t="s">
        <v>87</v>
      </c>
      <c r="E140" s="16">
        <v>20121</v>
      </c>
      <c r="F140" s="16">
        <v>20020</v>
      </c>
      <c r="G140" s="5" t="s">
        <v>94</v>
      </c>
      <c r="H140" s="5" t="s">
        <v>88</v>
      </c>
      <c r="I140" s="16">
        <f>P5</f>
        <v>6823</v>
      </c>
      <c r="J140" s="16">
        <f>F169</f>
        <v>15000</v>
      </c>
      <c r="K140" s="16">
        <f t="shared" si="4"/>
        <v>21823</v>
      </c>
    </row>
    <row r="141" spans="1:11" ht="15.5" x14ac:dyDescent="0.35">
      <c r="A141" s="5">
        <v>107</v>
      </c>
      <c r="B141" s="5" t="s">
        <v>392</v>
      </c>
      <c r="C141" s="32" t="s">
        <v>452</v>
      </c>
      <c r="D141" s="5" t="s">
        <v>87</v>
      </c>
      <c r="E141" s="16">
        <v>1358</v>
      </c>
      <c r="F141" s="16">
        <v>16960</v>
      </c>
      <c r="G141" s="5" t="s">
        <v>94</v>
      </c>
      <c r="H141" s="5" t="s">
        <v>88</v>
      </c>
      <c r="I141" s="16">
        <f>P5</f>
        <v>6823</v>
      </c>
      <c r="J141" s="16">
        <f>F167</f>
        <v>5000</v>
      </c>
      <c r="K141" s="16">
        <f t="shared" si="4"/>
        <v>11823</v>
      </c>
    </row>
    <row r="142" spans="1:11" ht="15.5" x14ac:dyDescent="0.35">
      <c r="A142" s="5">
        <v>112</v>
      </c>
      <c r="B142" s="5" t="s">
        <v>397</v>
      </c>
      <c r="C142" s="32" t="s">
        <v>450</v>
      </c>
      <c r="D142" s="5" t="s">
        <v>87</v>
      </c>
      <c r="E142" s="16">
        <v>55684</v>
      </c>
      <c r="F142" s="16">
        <v>18900</v>
      </c>
      <c r="G142" s="5" t="s">
        <v>94</v>
      </c>
      <c r="H142" s="5" t="s">
        <v>88</v>
      </c>
      <c r="I142" s="16">
        <f>P5</f>
        <v>6823</v>
      </c>
      <c r="J142" s="16">
        <f>F170</f>
        <v>20000</v>
      </c>
      <c r="K142" s="16">
        <f t="shared" si="4"/>
        <v>26823</v>
      </c>
    </row>
    <row r="143" spans="1:11" ht="15.5" x14ac:dyDescent="0.35">
      <c r="A143" s="5">
        <v>113</v>
      </c>
      <c r="B143" s="5" t="s">
        <v>398</v>
      </c>
      <c r="C143" s="32" t="s">
        <v>450</v>
      </c>
      <c r="D143" s="5" t="s">
        <v>87</v>
      </c>
      <c r="E143" s="16">
        <v>2937</v>
      </c>
      <c r="F143" s="16">
        <v>25950</v>
      </c>
      <c r="G143" s="5" t="s">
        <v>94</v>
      </c>
      <c r="H143" s="5" t="s">
        <v>88</v>
      </c>
      <c r="I143" s="16">
        <f>P5</f>
        <v>6823</v>
      </c>
      <c r="J143" s="16">
        <f>F167</f>
        <v>5000</v>
      </c>
      <c r="K143" s="16">
        <f t="shared" si="4"/>
        <v>11823</v>
      </c>
    </row>
    <row r="144" spans="1:11" ht="15.5" x14ac:dyDescent="0.35">
      <c r="A144" s="5">
        <v>114</v>
      </c>
      <c r="B144" s="5" t="s">
        <v>399</v>
      </c>
      <c r="C144" s="32" t="s">
        <v>451</v>
      </c>
      <c r="D144" s="5" t="s">
        <v>87</v>
      </c>
      <c r="E144" s="16">
        <v>3144</v>
      </c>
      <c r="F144" s="16">
        <v>70120</v>
      </c>
      <c r="G144" s="5" t="s">
        <v>94</v>
      </c>
      <c r="H144" s="5" t="s">
        <v>88</v>
      </c>
      <c r="I144" s="16">
        <f>P5</f>
        <v>6823</v>
      </c>
      <c r="J144" s="16">
        <f>P10</f>
        <v>5000</v>
      </c>
      <c r="K144" s="16">
        <f t="shared" si="4"/>
        <v>11823</v>
      </c>
    </row>
    <row r="145" spans="1:11" ht="15.5" x14ac:dyDescent="0.35">
      <c r="A145" s="5">
        <v>115</v>
      </c>
      <c r="B145" s="5" t="s">
        <v>400</v>
      </c>
      <c r="C145" s="32" t="s">
        <v>450</v>
      </c>
      <c r="D145" s="5" t="s">
        <v>87</v>
      </c>
      <c r="E145" s="16">
        <v>559</v>
      </c>
      <c r="F145" s="16">
        <v>15570</v>
      </c>
      <c r="G145" s="5" t="s">
        <v>94</v>
      </c>
      <c r="H145" s="5" t="s">
        <v>88</v>
      </c>
      <c r="I145" s="16">
        <f>P5</f>
        <v>6823</v>
      </c>
      <c r="J145" s="16">
        <f>F166</f>
        <v>0</v>
      </c>
      <c r="K145" s="16">
        <f t="shared" si="4"/>
        <v>6823</v>
      </c>
    </row>
    <row r="146" spans="1:11" ht="15.5" x14ac:dyDescent="0.35">
      <c r="A146" s="5">
        <v>118</v>
      </c>
      <c r="B146" s="5" t="s">
        <v>403</v>
      </c>
      <c r="C146" s="32" t="s">
        <v>450</v>
      </c>
      <c r="D146" s="5" t="s">
        <v>87</v>
      </c>
      <c r="E146" s="16">
        <v>107</v>
      </c>
      <c r="F146" s="16">
        <v>47120</v>
      </c>
      <c r="G146" s="5" t="s">
        <v>94</v>
      </c>
      <c r="H146" s="5" t="s">
        <v>88</v>
      </c>
      <c r="I146" s="16">
        <f>P5</f>
        <v>6823</v>
      </c>
      <c r="J146" s="16">
        <f>F166</f>
        <v>0</v>
      </c>
      <c r="K146" s="16">
        <f t="shared" si="4"/>
        <v>6823</v>
      </c>
    </row>
    <row r="147" spans="1:11" ht="15.5" x14ac:dyDescent="0.35">
      <c r="A147" s="5">
        <v>121</v>
      </c>
      <c r="B147" s="5" t="s">
        <v>406</v>
      </c>
      <c r="C147" s="32" t="s">
        <v>453</v>
      </c>
      <c r="D147" s="5" t="s">
        <v>87</v>
      </c>
      <c r="E147" s="16">
        <v>7857</v>
      </c>
      <c r="F147" s="16">
        <v>67200</v>
      </c>
      <c r="G147" s="5" t="s">
        <v>94</v>
      </c>
      <c r="H147" s="5" t="s">
        <v>88</v>
      </c>
      <c r="I147" s="16">
        <f>P5</f>
        <v>6823</v>
      </c>
      <c r="J147" s="16">
        <f>F168</f>
        <v>10000</v>
      </c>
      <c r="K147" s="16">
        <f t="shared" si="4"/>
        <v>16823</v>
      </c>
    </row>
    <row r="148" spans="1:11" ht="15.5" x14ac:dyDescent="0.35">
      <c r="A148" s="5">
        <v>122</v>
      </c>
      <c r="B148" s="5" t="s">
        <v>407</v>
      </c>
      <c r="C148" s="32" t="s">
        <v>450</v>
      </c>
      <c r="D148" s="5" t="s">
        <v>87</v>
      </c>
      <c r="E148" s="16">
        <v>4527</v>
      </c>
      <c r="F148" s="16">
        <v>22070</v>
      </c>
      <c r="G148" s="5" t="s">
        <v>94</v>
      </c>
      <c r="H148" s="5" t="s">
        <v>88</v>
      </c>
      <c r="I148" s="16">
        <f>P5</f>
        <v>6823</v>
      </c>
      <c r="J148" s="16">
        <f>F167</f>
        <v>5000</v>
      </c>
      <c r="K148" s="16">
        <f t="shared" si="4"/>
        <v>11823</v>
      </c>
    </row>
    <row r="149" spans="1:11" ht="15.5" x14ac:dyDescent="0.35">
      <c r="A149" s="5">
        <v>123</v>
      </c>
      <c r="B149" s="5" t="s">
        <v>408</v>
      </c>
      <c r="C149" s="32" t="s">
        <v>450</v>
      </c>
      <c r="D149" s="5" t="s">
        <v>87</v>
      </c>
      <c r="E149" s="16">
        <v>5767</v>
      </c>
      <c r="F149" s="16">
        <v>29590</v>
      </c>
      <c r="G149" s="5" t="s">
        <v>94</v>
      </c>
      <c r="H149" s="5" t="s">
        <v>88</v>
      </c>
      <c r="I149" s="16">
        <f>P5</f>
        <v>6823</v>
      </c>
      <c r="J149" s="16">
        <f>F168</f>
        <v>10000</v>
      </c>
      <c r="K149" s="16">
        <f t="shared" si="4"/>
        <v>16823</v>
      </c>
    </row>
    <row r="150" spans="1:11" ht="15.5" x14ac:dyDescent="0.35">
      <c r="A150" s="5">
        <v>127</v>
      </c>
      <c r="B150" s="5" t="s">
        <v>412</v>
      </c>
      <c r="C150" s="32" t="s">
        <v>450</v>
      </c>
      <c r="D150" s="5" t="s">
        <v>87</v>
      </c>
      <c r="E150" s="16">
        <v>11043</v>
      </c>
      <c r="F150" s="16">
        <v>32090</v>
      </c>
      <c r="G150" s="5" t="s">
        <v>94</v>
      </c>
      <c r="H150" s="5" t="s">
        <v>88</v>
      </c>
      <c r="I150" s="16">
        <f>P5</f>
        <v>6823</v>
      </c>
      <c r="J150" s="16">
        <f>F168</f>
        <v>10000</v>
      </c>
      <c r="K150" s="16">
        <f t="shared" si="4"/>
        <v>16823</v>
      </c>
    </row>
    <row r="151" spans="1:11" ht="15.5" x14ac:dyDescent="0.35">
      <c r="A151" s="5">
        <v>129</v>
      </c>
      <c r="B151" s="5" t="s">
        <v>414</v>
      </c>
      <c r="C151" s="32" t="s">
        <v>452</v>
      </c>
      <c r="D151" s="5" t="s">
        <v>81</v>
      </c>
      <c r="E151" s="16">
        <v>137</v>
      </c>
      <c r="F151" s="16">
        <v>20020</v>
      </c>
      <c r="G151" s="5" t="s">
        <v>94</v>
      </c>
      <c r="H151" s="5" t="s">
        <v>88</v>
      </c>
      <c r="I151" s="16">
        <f>P5/2</f>
        <v>3411.5</v>
      </c>
      <c r="J151" s="16">
        <f>F166</f>
        <v>0</v>
      </c>
      <c r="K151" s="16">
        <f t="shared" si="4"/>
        <v>3411.5</v>
      </c>
    </row>
    <row r="152" spans="1:11" ht="15.5" x14ac:dyDescent="0.35">
      <c r="A152" s="5">
        <v>134</v>
      </c>
      <c r="B152" s="5" t="s">
        <v>419</v>
      </c>
      <c r="C152" s="32" t="s">
        <v>450</v>
      </c>
      <c r="D152" s="5" t="s">
        <v>87</v>
      </c>
      <c r="E152" s="16">
        <v>36887</v>
      </c>
      <c r="F152" s="16">
        <v>63500</v>
      </c>
      <c r="G152" s="5" t="s">
        <v>94</v>
      </c>
      <c r="H152" s="5" t="s">
        <v>88</v>
      </c>
      <c r="I152" s="16">
        <f>P5</f>
        <v>6823</v>
      </c>
      <c r="J152" s="16">
        <f>F169</f>
        <v>15000</v>
      </c>
      <c r="K152" s="16">
        <f t="shared" si="4"/>
        <v>21823</v>
      </c>
    </row>
    <row r="153" spans="1:11" ht="15.5" x14ac:dyDescent="0.35">
      <c r="A153" s="5">
        <v>135</v>
      </c>
      <c r="B153" s="5" t="s">
        <v>420</v>
      </c>
      <c r="C153" s="32" t="s">
        <v>450</v>
      </c>
      <c r="D153" s="5" t="s">
        <v>87</v>
      </c>
      <c r="E153" s="16">
        <v>31414</v>
      </c>
      <c r="F153" s="16">
        <v>95490</v>
      </c>
      <c r="G153" s="5" t="s">
        <v>94</v>
      </c>
      <c r="H153" s="5" t="s">
        <v>88</v>
      </c>
      <c r="I153" s="16">
        <f>P5</f>
        <v>6823</v>
      </c>
      <c r="J153" s="16">
        <f>F169</f>
        <v>15000</v>
      </c>
      <c r="K153" s="16">
        <f t="shared" si="4"/>
        <v>21823</v>
      </c>
    </row>
    <row r="154" spans="1:11" ht="15.5" x14ac:dyDescent="0.35">
      <c r="A154" s="5">
        <v>137</v>
      </c>
      <c r="B154" s="5" t="s">
        <v>422</v>
      </c>
      <c r="C154" s="32" t="s">
        <v>453</v>
      </c>
      <c r="D154" s="5" t="s">
        <v>87</v>
      </c>
      <c r="E154" s="16">
        <v>13026</v>
      </c>
      <c r="F154" s="16">
        <v>33600</v>
      </c>
      <c r="G154" s="5" t="s">
        <v>94</v>
      </c>
      <c r="H154" s="5" t="s">
        <v>88</v>
      </c>
      <c r="I154" s="16">
        <f>P5</f>
        <v>6823</v>
      </c>
      <c r="J154" s="16">
        <f>F168</f>
        <v>10000</v>
      </c>
      <c r="K154" s="16">
        <f t="shared" si="4"/>
        <v>16823</v>
      </c>
    </row>
    <row r="155" spans="1:11" ht="15.5" x14ac:dyDescent="0.35">
      <c r="A155" s="5">
        <v>142</v>
      </c>
      <c r="B155" s="5" t="s">
        <v>427</v>
      </c>
      <c r="C155" s="32" t="s">
        <v>452</v>
      </c>
      <c r="D155" s="5" t="s">
        <v>87</v>
      </c>
      <c r="E155" s="16">
        <v>1532</v>
      </c>
      <c r="F155" s="16">
        <v>16190</v>
      </c>
      <c r="G155" s="5" t="s">
        <v>94</v>
      </c>
      <c r="H155" s="5" t="s">
        <v>88</v>
      </c>
      <c r="I155" s="16">
        <v>13646</v>
      </c>
      <c r="J155" s="16">
        <f>F167</f>
        <v>5000</v>
      </c>
      <c r="K155" s="16">
        <f t="shared" si="4"/>
        <v>18646</v>
      </c>
    </row>
    <row r="156" spans="1:11" ht="15.5" x14ac:dyDescent="0.35">
      <c r="A156" s="5">
        <v>147</v>
      </c>
      <c r="B156" s="5" t="s">
        <v>432</v>
      </c>
      <c r="C156" s="32" t="s">
        <v>451</v>
      </c>
      <c r="D156" s="5" t="s">
        <v>87</v>
      </c>
      <c r="E156" s="16">
        <v>2144</v>
      </c>
      <c r="F156" s="16">
        <v>49160</v>
      </c>
      <c r="G156" s="5" t="s">
        <v>94</v>
      </c>
      <c r="H156" s="5" t="s">
        <v>88</v>
      </c>
      <c r="I156" s="16">
        <f>P5</f>
        <v>6823</v>
      </c>
      <c r="J156" s="16">
        <f>F167</f>
        <v>5000</v>
      </c>
      <c r="K156" s="16">
        <f t="shared" si="4"/>
        <v>11823</v>
      </c>
    </row>
    <row r="157" spans="1:11" ht="15.5" x14ac:dyDescent="0.35">
      <c r="A157" s="5">
        <v>148</v>
      </c>
      <c r="B157" s="5" t="s">
        <v>433</v>
      </c>
      <c r="C157" s="32" t="s">
        <v>450</v>
      </c>
      <c r="D157" s="5" t="s">
        <v>87</v>
      </c>
      <c r="E157" s="16">
        <v>356416</v>
      </c>
      <c r="F157" s="16">
        <v>49240</v>
      </c>
      <c r="G157" s="5" t="s">
        <v>94</v>
      </c>
      <c r="H157" s="5" t="s">
        <v>88</v>
      </c>
      <c r="I157" s="16">
        <f>P5</f>
        <v>6823</v>
      </c>
      <c r="J157" s="16">
        <f>F172</f>
        <v>100000</v>
      </c>
      <c r="K157" s="16">
        <f t="shared" si="4"/>
        <v>106823</v>
      </c>
    </row>
    <row r="158" spans="1:11" ht="15.5" x14ac:dyDescent="0.35">
      <c r="A158" s="5">
        <v>149</v>
      </c>
      <c r="B158" s="5" t="s">
        <v>434</v>
      </c>
      <c r="C158" s="32" t="s">
        <v>452</v>
      </c>
      <c r="D158" s="5" t="s">
        <v>87</v>
      </c>
      <c r="E158" s="16">
        <v>1704535</v>
      </c>
      <c r="F158" s="16">
        <v>76770</v>
      </c>
      <c r="G158" s="5" t="s">
        <v>94</v>
      </c>
      <c r="H158" s="5" t="s">
        <v>88</v>
      </c>
      <c r="I158" s="16">
        <f>P5</f>
        <v>6823</v>
      </c>
      <c r="J158" s="16">
        <f>F173</f>
        <v>500000</v>
      </c>
      <c r="K158" s="16">
        <f t="shared" si="4"/>
        <v>506823</v>
      </c>
    </row>
    <row r="159" spans="1:11" ht="15.5" x14ac:dyDescent="0.35">
      <c r="A159" s="5"/>
      <c r="B159" s="5"/>
      <c r="C159" s="32"/>
      <c r="D159" s="5"/>
      <c r="E159" s="5"/>
      <c r="F159" s="5"/>
      <c r="G159" s="5"/>
      <c r="H159" s="5"/>
      <c r="I159" s="5"/>
      <c r="J159" s="16"/>
      <c r="K159" s="16"/>
    </row>
    <row r="160" spans="1:11" ht="16" thickBot="1" x14ac:dyDescent="0.4">
      <c r="A160" s="5"/>
      <c r="B160" s="5"/>
      <c r="C160" s="15" t="s">
        <v>256</v>
      </c>
      <c r="D160" s="13"/>
      <c r="E160" s="15">
        <f>SUM(E5:E158)</f>
        <v>8888092</v>
      </c>
      <c r="F160" s="13"/>
      <c r="G160" s="13"/>
      <c r="H160" s="14"/>
      <c r="I160" s="85">
        <f>SUM(I6:I158)</f>
        <v>503805</v>
      </c>
      <c r="J160" s="86">
        <f>SUM(J6:J158)</f>
        <v>1080000</v>
      </c>
      <c r="K160" s="15">
        <f>SUM(K6:K159)</f>
        <v>1582843</v>
      </c>
    </row>
    <row r="161" spans="1:14" ht="16" thickTop="1" x14ac:dyDescent="0.35">
      <c r="A161" s="5"/>
      <c r="B161" s="5"/>
      <c r="C161" s="32"/>
      <c r="D161" s="5"/>
      <c r="E161" s="5"/>
      <c r="F161" s="5"/>
      <c r="G161" s="5"/>
      <c r="H161" s="5"/>
      <c r="I161" s="5"/>
      <c r="J161" s="16"/>
      <c r="K161" s="16"/>
      <c r="L161" s="1"/>
      <c r="M161" s="1"/>
      <c r="N161" s="1"/>
    </row>
    <row r="162" spans="1:14" ht="15.5" x14ac:dyDescent="0.35">
      <c r="A162" s="5"/>
      <c r="B162" s="5"/>
      <c r="C162" s="32"/>
      <c r="D162" s="5"/>
      <c r="E162" s="5"/>
      <c r="F162" s="5"/>
      <c r="G162" s="5"/>
      <c r="H162" s="5"/>
      <c r="I162" s="5"/>
      <c r="J162" s="16"/>
      <c r="K162" s="16"/>
      <c r="L162" s="1"/>
      <c r="M162" s="1"/>
      <c r="N162" s="1"/>
    </row>
    <row r="163" spans="1:14" ht="15.5" x14ac:dyDescent="0.35">
      <c r="A163" s="5"/>
      <c r="C163" s="36"/>
      <c r="D163" s="1"/>
      <c r="E163" s="5"/>
      <c r="F163" s="5"/>
      <c r="G163" s="5"/>
      <c r="H163" s="5"/>
      <c r="I163" s="5"/>
      <c r="J163" s="16"/>
      <c r="K163" s="16"/>
      <c r="L163" s="1"/>
      <c r="M163" s="1"/>
      <c r="N163" s="1"/>
    </row>
    <row r="164" spans="1:14" ht="16" thickBot="1" x14ac:dyDescent="0.4">
      <c r="A164" s="5"/>
      <c r="B164" s="1"/>
      <c r="C164" s="36"/>
      <c r="D164" s="1"/>
      <c r="E164" s="5"/>
      <c r="F164" s="5"/>
      <c r="G164" s="5"/>
      <c r="H164" s="5"/>
      <c r="I164" s="5"/>
      <c r="J164" s="16"/>
      <c r="K164" s="16"/>
      <c r="L164" s="1"/>
      <c r="M164" s="1"/>
      <c r="N164" s="1"/>
    </row>
    <row r="165" spans="1:14" ht="85" customHeight="1" x14ac:dyDescent="0.35">
      <c r="A165" s="5"/>
      <c r="B165" s="8"/>
      <c r="C165" s="91"/>
      <c r="D165" s="1"/>
      <c r="E165" s="146" t="s">
        <v>479</v>
      </c>
      <c r="F165" s="147" t="s">
        <v>480</v>
      </c>
      <c r="G165" s="1"/>
      <c r="H165" s="5"/>
      <c r="I165" s="5"/>
      <c r="J165" s="16"/>
      <c r="K165" s="16"/>
      <c r="L165" s="1"/>
      <c r="M165" s="1"/>
      <c r="N165" s="1"/>
    </row>
    <row r="166" spans="1:14" ht="15.5" x14ac:dyDescent="0.35">
      <c r="A166" s="5"/>
      <c r="B166" s="41"/>
      <c r="C166" s="41"/>
      <c r="D166" s="1"/>
      <c r="E166" s="148" t="s">
        <v>482</v>
      </c>
      <c r="F166" s="152">
        <v>0</v>
      </c>
      <c r="G166" s="1"/>
      <c r="H166" s="5"/>
      <c r="I166" s="5"/>
      <c r="J166" s="16"/>
      <c r="K166" s="16"/>
      <c r="L166" s="1"/>
      <c r="M166" s="1"/>
      <c r="N166" s="1"/>
    </row>
    <row r="167" spans="1:14" ht="15.5" x14ac:dyDescent="0.35">
      <c r="A167" s="5"/>
      <c r="B167" s="32"/>
      <c r="C167" s="32"/>
      <c r="D167" s="1"/>
      <c r="E167" s="148" t="s">
        <v>484</v>
      </c>
      <c r="F167" s="152">
        <v>5000</v>
      </c>
      <c r="G167" s="1"/>
      <c r="H167" s="5"/>
      <c r="I167" s="5"/>
      <c r="J167" s="16"/>
      <c r="K167" s="16"/>
      <c r="L167" s="1"/>
      <c r="M167" s="1"/>
      <c r="N167" s="1"/>
    </row>
    <row r="168" spans="1:14" ht="15.5" x14ac:dyDescent="0.35">
      <c r="A168" s="5"/>
      <c r="B168" s="32"/>
      <c r="C168" s="32"/>
      <c r="D168" s="1"/>
      <c r="E168" s="148" t="s">
        <v>486</v>
      </c>
      <c r="F168" s="152">
        <v>10000</v>
      </c>
      <c r="G168" s="1"/>
      <c r="H168" s="5"/>
      <c r="I168" s="5"/>
      <c r="J168" s="16"/>
      <c r="K168" s="16"/>
      <c r="L168" s="1"/>
      <c r="M168" s="1"/>
      <c r="N168" s="1"/>
    </row>
    <row r="169" spans="1:14" ht="15.5" x14ac:dyDescent="0.35">
      <c r="A169" s="5"/>
      <c r="B169" s="32"/>
      <c r="C169" s="32"/>
      <c r="D169" s="1"/>
      <c r="E169" s="148" t="s">
        <v>487</v>
      </c>
      <c r="F169" s="152">
        <v>15000</v>
      </c>
      <c r="G169" s="1"/>
      <c r="H169" s="5"/>
      <c r="I169" s="5"/>
      <c r="J169" s="16"/>
      <c r="K169" s="16"/>
      <c r="L169" s="1"/>
      <c r="M169" s="1"/>
      <c r="N169" s="1"/>
    </row>
    <row r="170" spans="1:14" ht="15.5" x14ac:dyDescent="0.35">
      <c r="A170" s="5"/>
      <c r="B170" s="32"/>
      <c r="C170" s="32"/>
      <c r="D170" s="1"/>
      <c r="E170" s="148" t="s">
        <v>488</v>
      </c>
      <c r="F170" s="152">
        <v>20000</v>
      </c>
      <c r="G170" s="1"/>
      <c r="H170" s="5"/>
      <c r="I170" s="5"/>
      <c r="J170" s="16"/>
      <c r="K170" s="16"/>
      <c r="L170" s="1"/>
      <c r="M170" s="1"/>
      <c r="N170" s="1"/>
    </row>
    <row r="171" spans="1:14" ht="15.5" x14ac:dyDescent="0.35">
      <c r="A171" s="5"/>
      <c r="B171" s="1"/>
      <c r="C171" s="36"/>
      <c r="D171" s="1"/>
      <c r="E171" s="148" t="s">
        <v>489</v>
      </c>
      <c r="F171" s="152">
        <v>30000</v>
      </c>
      <c r="G171" s="5"/>
      <c r="H171" s="5"/>
      <c r="I171" s="5"/>
      <c r="J171" s="16"/>
      <c r="K171" s="16"/>
      <c r="L171" s="1"/>
      <c r="M171" s="1"/>
      <c r="N171" s="1"/>
    </row>
    <row r="172" spans="1:14" ht="15.5" x14ac:dyDescent="0.35">
      <c r="A172" s="5"/>
      <c r="B172" s="1"/>
      <c r="C172" s="36"/>
      <c r="D172" s="1"/>
      <c r="E172" s="148" t="s">
        <v>490</v>
      </c>
      <c r="F172" s="152">
        <v>100000</v>
      </c>
      <c r="G172" s="5"/>
      <c r="H172" s="5"/>
      <c r="I172" s="5"/>
      <c r="J172" s="16"/>
      <c r="K172" s="16"/>
      <c r="L172" s="1"/>
      <c r="M172" s="1"/>
      <c r="N172" s="1"/>
    </row>
    <row r="173" spans="1:14" ht="16" thickBot="1" x14ac:dyDescent="0.4">
      <c r="A173" s="5"/>
      <c r="B173" s="8"/>
      <c r="C173" s="36"/>
      <c r="D173" s="1"/>
      <c r="E173" s="150" t="s">
        <v>491</v>
      </c>
      <c r="F173" s="153">
        <v>500000</v>
      </c>
      <c r="G173" s="1"/>
      <c r="H173" s="1"/>
      <c r="I173" s="5"/>
      <c r="J173" s="16"/>
      <c r="K173" s="16"/>
      <c r="L173" s="1"/>
      <c r="M173" s="1"/>
      <c r="N173" s="1"/>
    </row>
    <row r="174" spans="1:14" ht="15.5" x14ac:dyDescent="0.35">
      <c r="A174" s="5"/>
      <c r="B174" s="1"/>
      <c r="C174" s="36"/>
      <c r="D174" s="1"/>
      <c r="E174" s="5"/>
      <c r="F174" s="5"/>
      <c r="G174" s="1"/>
      <c r="H174" s="1"/>
      <c r="I174" s="5"/>
      <c r="J174" s="16"/>
      <c r="K174" s="16"/>
      <c r="L174" s="1"/>
      <c r="M174" s="1"/>
      <c r="N174" s="1"/>
    </row>
    <row r="175" spans="1:14" ht="15.5" x14ac:dyDescent="0.35">
      <c r="A175" s="5"/>
      <c r="B175" s="11"/>
      <c r="C175" s="36"/>
      <c r="D175" s="1"/>
      <c r="E175" s="5"/>
      <c r="F175" s="5"/>
      <c r="G175" s="1"/>
      <c r="H175" s="1"/>
      <c r="I175" s="5"/>
      <c r="J175" s="16"/>
      <c r="K175" s="16"/>
      <c r="L175" s="1"/>
      <c r="M175" s="1"/>
      <c r="N175" s="1"/>
    </row>
    <row r="176" spans="1:14" ht="15.5" x14ac:dyDescent="0.35">
      <c r="A176" s="5"/>
      <c r="B176" s="11"/>
      <c r="C176" s="36"/>
      <c r="D176" s="1"/>
      <c r="E176" s="5"/>
      <c r="F176" s="5"/>
      <c r="G176" s="1"/>
      <c r="H176" s="1"/>
      <c r="I176" s="5"/>
      <c r="J176" s="16"/>
      <c r="K176" s="16"/>
      <c r="L176" s="1"/>
      <c r="M176" s="1"/>
      <c r="N176" s="1"/>
    </row>
    <row r="177" spans="1:14" ht="15.5" x14ac:dyDescent="0.35">
      <c r="A177" s="5"/>
      <c r="B177" s="1"/>
      <c r="C177" s="1"/>
      <c r="D177" s="1"/>
      <c r="E177" s="5"/>
      <c r="F177" s="5"/>
      <c r="G177" s="1"/>
      <c r="H177" s="1"/>
      <c r="I177" s="5"/>
      <c r="J177" s="16"/>
      <c r="K177" s="16"/>
      <c r="L177" s="1"/>
      <c r="M177" s="1"/>
      <c r="N177" s="1"/>
    </row>
    <row r="178" spans="1:14" ht="15.5" x14ac:dyDescent="0.35">
      <c r="A178" s="5"/>
      <c r="B178" s="33"/>
      <c r="C178" s="33"/>
      <c r="D178" s="33"/>
      <c r="E178" s="5"/>
      <c r="F178" s="5"/>
      <c r="G178" s="1"/>
      <c r="H178" s="1"/>
      <c r="I178" s="5"/>
      <c r="J178" s="16"/>
      <c r="K178" s="16"/>
      <c r="L178" s="1"/>
      <c r="M178" s="1"/>
      <c r="N178" s="1"/>
    </row>
    <row r="179" spans="1:14" ht="15.5" x14ac:dyDescent="0.35">
      <c r="A179" s="5"/>
      <c r="B179" s="38"/>
      <c r="C179" s="39"/>
      <c r="D179" s="1"/>
      <c r="E179" s="5"/>
      <c r="F179" s="5"/>
      <c r="G179" s="1"/>
      <c r="H179" s="1"/>
      <c r="I179" s="5"/>
      <c r="J179" s="16"/>
      <c r="K179" s="16"/>
      <c r="L179" s="1"/>
      <c r="M179" s="1"/>
      <c r="N179" s="1"/>
    </row>
    <row r="180" spans="1:14" ht="15.5" x14ac:dyDescent="0.35">
      <c r="A180" s="5"/>
      <c r="B180" s="38"/>
      <c r="C180" s="39"/>
      <c r="D180" s="1"/>
      <c r="E180" s="5"/>
      <c r="F180" s="5"/>
      <c r="G180" s="1"/>
      <c r="H180" s="1"/>
      <c r="I180" s="5"/>
      <c r="J180" s="16"/>
      <c r="K180" s="16"/>
      <c r="L180" s="1"/>
      <c r="M180" s="1"/>
      <c r="N180" s="1"/>
    </row>
    <row r="181" spans="1:14" ht="15.5" x14ac:dyDescent="0.35">
      <c r="A181" s="5"/>
      <c r="B181" s="38"/>
      <c r="C181" s="39"/>
      <c r="D181" s="1"/>
      <c r="E181" s="5"/>
      <c r="F181" s="5"/>
      <c r="G181" s="1"/>
      <c r="H181" s="1"/>
      <c r="I181" s="5"/>
      <c r="J181" s="16"/>
      <c r="K181" s="16"/>
      <c r="L181" s="1"/>
      <c r="M181" s="1"/>
      <c r="N181" s="1"/>
    </row>
    <row r="182" spans="1:14" ht="15.5" x14ac:dyDescent="0.35">
      <c r="A182" s="5"/>
      <c r="B182" s="38"/>
      <c r="C182" s="39"/>
      <c r="D182" s="1"/>
      <c r="E182" s="5"/>
      <c r="F182" s="5"/>
      <c r="G182" s="5"/>
      <c r="H182" s="5"/>
      <c r="I182" s="5"/>
      <c r="J182" s="16"/>
      <c r="K182" s="16"/>
      <c r="L182" s="1"/>
      <c r="M182" s="1"/>
      <c r="N182" s="1"/>
    </row>
    <row r="183" spans="1:14" ht="15.5" x14ac:dyDescent="0.35">
      <c r="A183" s="5"/>
      <c r="B183" s="38"/>
      <c r="C183" s="39"/>
      <c r="D183" s="1"/>
      <c r="E183" s="5"/>
      <c r="F183" s="5"/>
      <c r="G183" s="5"/>
      <c r="H183" s="5"/>
      <c r="I183" s="5"/>
      <c r="J183" s="16"/>
      <c r="K183" s="16"/>
      <c r="L183" s="1"/>
      <c r="M183" s="1"/>
      <c r="N183" s="1"/>
    </row>
    <row r="184" spans="1:14" ht="15.5" x14ac:dyDescent="0.35">
      <c r="A184" s="5"/>
      <c r="B184" s="38"/>
      <c r="C184" s="39"/>
      <c r="D184" s="1"/>
      <c r="E184" s="5"/>
      <c r="F184" s="5"/>
      <c r="G184" s="5"/>
      <c r="H184" s="5"/>
      <c r="I184" s="5"/>
      <c r="J184" s="16"/>
      <c r="K184" s="16"/>
      <c r="L184" s="1"/>
      <c r="M184" s="1"/>
      <c r="N184" s="1"/>
    </row>
    <row r="185" spans="1:14" ht="15.5" x14ac:dyDescent="0.35">
      <c r="A185" s="5"/>
      <c r="B185" s="38"/>
      <c r="C185" s="39"/>
      <c r="D185" s="1"/>
      <c r="E185" s="5"/>
      <c r="F185" s="5"/>
      <c r="G185" s="5"/>
      <c r="H185" s="5"/>
      <c r="I185" s="5"/>
      <c r="J185" s="16"/>
      <c r="K185" s="16"/>
      <c r="L185" s="1"/>
      <c r="M185" s="1"/>
      <c r="N185" s="1"/>
    </row>
    <row r="186" spans="1:14" ht="15.5" x14ac:dyDescent="0.35">
      <c r="A186" s="5"/>
      <c r="B186" s="1"/>
      <c r="C186" s="1"/>
      <c r="D186" s="1"/>
      <c r="E186" s="5"/>
      <c r="F186" s="5"/>
      <c r="G186" s="5"/>
      <c r="H186" s="5"/>
      <c r="I186" s="5"/>
      <c r="J186" s="16"/>
      <c r="K186" s="16"/>
      <c r="L186" s="1"/>
      <c r="M186" s="1"/>
      <c r="N186" s="1"/>
    </row>
    <row r="187" spans="1:14" ht="15.75" customHeight="1" x14ac:dyDescent="0.35">
      <c r="G187" s="1"/>
      <c r="H187" s="1"/>
      <c r="I187" s="1"/>
      <c r="J187" s="1"/>
      <c r="K187" s="1"/>
      <c r="L187" s="1"/>
      <c r="M187" s="1"/>
      <c r="N187" s="1"/>
    </row>
  </sheetData>
  <autoFilter ref="A5:P158" xr:uid="{D5E2B894-BC1E-B943-9D39-42F69F0E6010}"/>
  <pageMargins left="0.7" right="0.7" top="0.75" bottom="0.75" header="0.3" footer="0.3"/>
  <pageSetup paperSize="9" orientation="portrait" horizontalDpi="0" verticalDpi="0"/>
  <ignoredErrors>
    <ignoredError sqref="J101:J102 J106 J122 J127 J137 J146 K42 K5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30018-8EF9-48E4-A81E-BCD10E823F82}">
  <dimension ref="A1:B156"/>
  <sheetViews>
    <sheetView workbookViewId="0">
      <selection activeCell="B1" sqref="B1:B153"/>
    </sheetView>
  </sheetViews>
  <sheetFormatPr defaultColWidth="8.83203125" defaultRowHeight="15.5" x14ac:dyDescent="0.35"/>
  <cols>
    <col min="1" max="1" width="32.83203125" customWidth="1"/>
    <col min="2" max="2" width="21.83203125" customWidth="1"/>
  </cols>
  <sheetData>
    <row r="1" spans="1:2" x14ac:dyDescent="0.35">
      <c r="A1" s="185" t="s">
        <v>286</v>
      </c>
      <c r="B1" s="158">
        <v>710.5</v>
      </c>
    </row>
    <row r="2" spans="1:2" x14ac:dyDescent="0.35">
      <c r="A2" s="186" t="s">
        <v>287</v>
      </c>
      <c r="B2" s="122">
        <v>503</v>
      </c>
    </row>
    <row r="3" spans="1:2" x14ac:dyDescent="0.35">
      <c r="A3" s="186" t="s">
        <v>288</v>
      </c>
      <c r="B3" s="122">
        <v>6823</v>
      </c>
    </row>
    <row r="4" spans="1:2" x14ac:dyDescent="0.35">
      <c r="A4" s="186" t="s">
        <v>289</v>
      </c>
      <c r="B4" s="122">
        <v>1421</v>
      </c>
    </row>
    <row r="5" spans="1:2" x14ac:dyDescent="0.35">
      <c r="A5" s="186" t="s">
        <v>290</v>
      </c>
      <c r="B5" s="122">
        <v>1421</v>
      </c>
    </row>
    <row r="6" spans="1:2" x14ac:dyDescent="0.35">
      <c r="A6" s="186" t="s">
        <v>291</v>
      </c>
      <c r="B6" s="122">
        <v>6823</v>
      </c>
    </row>
    <row r="7" spans="1:2" x14ac:dyDescent="0.35">
      <c r="A7" s="186" t="s">
        <v>292</v>
      </c>
      <c r="B7" s="122">
        <v>16823</v>
      </c>
    </row>
    <row r="8" spans="1:2" x14ac:dyDescent="0.35">
      <c r="A8" s="186" t="s">
        <v>293</v>
      </c>
      <c r="B8" s="122">
        <v>16823</v>
      </c>
    </row>
    <row r="9" spans="1:2" x14ac:dyDescent="0.35">
      <c r="A9" s="186" t="s">
        <v>294</v>
      </c>
      <c r="B9" s="122">
        <v>1421</v>
      </c>
    </row>
    <row r="10" spans="1:2" x14ac:dyDescent="0.35">
      <c r="A10" s="186" t="s">
        <v>295</v>
      </c>
      <c r="B10" s="122">
        <v>6823</v>
      </c>
    </row>
    <row r="11" spans="1:2" x14ac:dyDescent="0.35">
      <c r="A11" s="186" t="s">
        <v>296</v>
      </c>
      <c r="B11" s="122">
        <v>16823</v>
      </c>
    </row>
    <row r="12" spans="1:2" x14ac:dyDescent="0.35">
      <c r="A12" s="186" t="s">
        <v>297</v>
      </c>
      <c r="B12" s="122">
        <v>503</v>
      </c>
    </row>
    <row r="13" spans="1:2" x14ac:dyDescent="0.35">
      <c r="A13" s="186" t="s">
        <v>298</v>
      </c>
      <c r="B13" s="122">
        <v>11823</v>
      </c>
    </row>
    <row r="14" spans="1:2" x14ac:dyDescent="0.35">
      <c r="A14" s="186" t="s">
        <v>299</v>
      </c>
      <c r="B14" s="122">
        <v>1421</v>
      </c>
    </row>
    <row r="15" spans="1:2" x14ac:dyDescent="0.35">
      <c r="A15" s="186" t="s">
        <v>300</v>
      </c>
      <c r="B15" s="122">
        <v>26823</v>
      </c>
    </row>
    <row r="16" spans="1:2" x14ac:dyDescent="0.35">
      <c r="A16" s="186" t="s">
        <v>301</v>
      </c>
      <c r="B16" s="122">
        <v>1421</v>
      </c>
    </row>
    <row r="17" spans="1:2" x14ac:dyDescent="0.35">
      <c r="A17" s="186" t="s">
        <v>302</v>
      </c>
      <c r="B17" s="122">
        <v>503</v>
      </c>
    </row>
    <row r="18" spans="1:2" x14ac:dyDescent="0.35">
      <c r="A18" s="186" t="s">
        <v>303</v>
      </c>
      <c r="B18" s="122">
        <v>503</v>
      </c>
    </row>
    <row r="19" spans="1:2" x14ac:dyDescent="0.35">
      <c r="A19" s="186" t="s">
        <v>304</v>
      </c>
      <c r="B19" s="122">
        <v>1421</v>
      </c>
    </row>
    <row r="20" spans="1:2" x14ac:dyDescent="0.35">
      <c r="A20" s="186" t="s">
        <v>305</v>
      </c>
      <c r="B20" s="122">
        <v>1421</v>
      </c>
    </row>
    <row r="21" spans="1:2" x14ac:dyDescent="0.35">
      <c r="A21" s="186" t="s">
        <v>306</v>
      </c>
      <c r="B21" s="122">
        <v>6823</v>
      </c>
    </row>
    <row r="22" spans="1:2" x14ac:dyDescent="0.35">
      <c r="A22" s="186" t="s">
        <v>307</v>
      </c>
      <c r="B22" s="122">
        <v>174</v>
      </c>
    </row>
    <row r="23" spans="1:2" x14ac:dyDescent="0.35">
      <c r="A23" s="186" t="s">
        <v>308</v>
      </c>
      <c r="B23" s="122">
        <v>174</v>
      </c>
    </row>
    <row r="24" spans="1:2" x14ac:dyDescent="0.35">
      <c r="A24" s="186" t="s">
        <v>309</v>
      </c>
      <c r="B24" s="122">
        <v>503</v>
      </c>
    </row>
    <row r="25" spans="1:2" x14ac:dyDescent="0.35">
      <c r="A25" s="186" t="s">
        <v>310</v>
      </c>
      <c r="B25" s="122">
        <v>503</v>
      </c>
    </row>
    <row r="26" spans="1:2" x14ac:dyDescent="0.35">
      <c r="A26" s="186" t="s">
        <v>311</v>
      </c>
      <c r="B26" s="122">
        <v>26823</v>
      </c>
    </row>
    <row r="27" spans="1:2" x14ac:dyDescent="0.35">
      <c r="A27" s="186" t="s">
        <v>312</v>
      </c>
      <c r="B27" s="122">
        <v>174</v>
      </c>
    </row>
    <row r="28" spans="1:2" x14ac:dyDescent="0.35">
      <c r="A28" s="186" t="s">
        <v>313</v>
      </c>
      <c r="B28" s="122">
        <v>174</v>
      </c>
    </row>
    <row r="29" spans="1:2" x14ac:dyDescent="0.35">
      <c r="A29" s="186" t="s">
        <v>314</v>
      </c>
      <c r="B29" s="122">
        <v>21823</v>
      </c>
    </row>
    <row r="30" spans="1:2" x14ac:dyDescent="0.35">
      <c r="A30" s="186" t="s">
        <v>315</v>
      </c>
      <c r="B30" s="122">
        <v>1421</v>
      </c>
    </row>
    <row r="31" spans="1:2" x14ac:dyDescent="0.35">
      <c r="A31" s="186" t="s">
        <v>316</v>
      </c>
      <c r="B31" s="122">
        <v>174</v>
      </c>
    </row>
    <row r="32" spans="1:2" x14ac:dyDescent="0.35">
      <c r="A32" s="186" t="s">
        <v>317</v>
      </c>
      <c r="B32" s="122">
        <v>503</v>
      </c>
    </row>
    <row r="33" spans="1:2" x14ac:dyDescent="0.35">
      <c r="A33" s="186" t="s">
        <v>318</v>
      </c>
      <c r="B33" s="122">
        <v>6823</v>
      </c>
    </row>
    <row r="34" spans="1:2" x14ac:dyDescent="0.35">
      <c r="A34" s="186" t="s">
        <v>319</v>
      </c>
      <c r="B34" s="122">
        <v>1421</v>
      </c>
    </row>
    <row r="35" spans="1:2" x14ac:dyDescent="0.35">
      <c r="A35" s="186" t="s">
        <v>320</v>
      </c>
      <c r="B35" s="122">
        <v>503</v>
      </c>
    </row>
    <row r="36" spans="1:2" x14ac:dyDescent="0.35">
      <c r="A36" s="186" t="s">
        <v>321</v>
      </c>
      <c r="B36" s="122">
        <v>11823</v>
      </c>
    </row>
    <row r="37" spans="1:2" x14ac:dyDescent="0.35">
      <c r="A37" s="186" t="s">
        <v>322</v>
      </c>
      <c r="B37" s="122">
        <v>6823</v>
      </c>
    </row>
    <row r="38" spans="1:2" x14ac:dyDescent="0.35">
      <c r="A38" s="186" t="s">
        <v>323</v>
      </c>
      <c r="B38" s="122">
        <v>6823</v>
      </c>
    </row>
    <row r="39" spans="1:2" x14ac:dyDescent="0.35">
      <c r="A39" s="186" t="s">
        <v>324</v>
      </c>
      <c r="B39" s="122">
        <v>21823</v>
      </c>
    </row>
    <row r="40" spans="1:2" x14ac:dyDescent="0.35">
      <c r="A40" s="186" t="s">
        <v>325</v>
      </c>
      <c r="B40" s="122">
        <v>16823</v>
      </c>
    </row>
    <row r="41" spans="1:2" x14ac:dyDescent="0.35">
      <c r="A41" s="186" t="s">
        <v>326</v>
      </c>
      <c r="B41" s="122">
        <v>1421</v>
      </c>
    </row>
    <row r="42" spans="1:2" x14ac:dyDescent="0.35">
      <c r="A42" s="186" t="s">
        <v>327</v>
      </c>
      <c r="B42" s="122">
        <v>1421</v>
      </c>
    </row>
    <row r="43" spans="1:2" x14ac:dyDescent="0.35">
      <c r="A43" s="186" t="s">
        <v>328</v>
      </c>
      <c r="B43" s="122">
        <v>1421</v>
      </c>
    </row>
    <row r="44" spans="1:2" x14ac:dyDescent="0.35">
      <c r="A44" s="186" t="s">
        <v>329</v>
      </c>
      <c r="B44" s="122">
        <v>503</v>
      </c>
    </row>
    <row r="45" spans="1:2" x14ac:dyDescent="0.35">
      <c r="A45" s="186" t="s">
        <v>330</v>
      </c>
      <c r="B45" s="122">
        <v>1421</v>
      </c>
    </row>
    <row r="46" spans="1:2" x14ac:dyDescent="0.35">
      <c r="A46" s="186" t="s">
        <v>331</v>
      </c>
      <c r="B46" s="122">
        <v>6823</v>
      </c>
    </row>
    <row r="47" spans="1:2" x14ac:dyDescent="0.35">
      <c r="A47" s="186" t="s">
        <v>332</v>
      </c>
      <c r="B47" s="122">
        <v>1421</v>
      </c>
    </row>
    <row r="48" spans="1:2" x14ac:dyDescent="0.35">
      <c r="A48" s="186" t="s">
        <v>333</v>
      </c>
      <c r="B48" s="122">
        <v>1421</v>
      </c>
    </row>
    <row r="49" spans="1:2" x14ac:dyDescent="0.35">
      <c r="A49" s="186" t="s">
        <v>334</v>
      </c>
      <c r="B49" s="122">
        <v>21823</v>
      </c>
    </row>
    <row r="50" spans="1:2" x14ac:dyDescent="0.35">
      <c r="A50" s="186" t="s">
        <v>335</v>
      </c>
      <c r="B50" s="122">
        <v>36823</v>
      </c>
    </row>
    <row r="51" spans="1:2" x14ac:dyDescent="0.35">
      <c r="A51" s="186" t="s">
        <v>336</v>
      </c>
      <c r="B51" s="122">
        <v>174</v>
      </c>
    </row>
    <row r="52" spans="1:2" x14ac:dyDescent="0.35">
      <c r="A52" s="186" t="s">
        <v>337</v>
      </c>
      <c r="B52" s="122">
        <v>1421</v>
      </c>
    </row>
    <row r="53" spans="1:2" x14ac:dyDescent="0.35">
      <c r="A53" s="186" t="s">
        <v>338</v>
      </c>
      <c r="B53" s="122">
        <v>21823</v>
      </c>
    </row>
    <row r="54" spans="1:2" x14ac:dyDescent="0.35">
      <c r="A54" s="186" t="s">
        <v>339</v>
      </c>
      <c r="B54" s="122">
        <v>503</v>
      </c>
    </row>
    <row r="55" spans="1:2" x14ac:dyDescent="0.35">
      <c r="A55" s="186" t="s">
        <v>340</v>
      </c>
      <c r="B55" s="122">
        <v>11823</v>
      </c>
    </row>
    <row r="56" spans="1:2" x14ac:dyDescent="0.35">
      <c r="A56" s="186" t="s">
        <v>341</v>
      </c>
      <c r="B56" s="122">
        <v>1421</v>
      </c>
    </row>
    <row r="57" spans="1:2" x14ac:dyDescent="0.35">
      <c r="A57" s="186" t="s">
        <v>342</v>
      </c>
      <c r="B57" s="122">
        <v>1421</v>
      </c>
    </row>
    <row r="58" spans="1:2" x14ac:dyDescent="0.35">
      <c r="A58" s="186" t="s">
        <v>343</v>
      </c>
      <c r="B58" s="122">
        <v>174</v>
      </c>
    </row>
    <row r="59" spans="1:2" x14ac:dyDescent="0.35">
      <c r="A59" s="186" t="s">
        <v>344</v>
      </c>
      <c r="B59" s="122">
        <v>11823</v>
      </c>
    </row>
    <row r="60" spans="1:2" x14ac:dyDescent="0.35">
      <c r="A60" s="186" t="s">
        <v>345</v>
      </c>
      <c r="B60" s="122">
        <v>503</v>
      </c>
    </row>
    <row r="61" spans="1:2" x14ac:dyDescent="0.35">
      <c r="A61" s="186" t="s">
        <v>346</v>
      </c>
      <c r="B61" s="122">
        <v>503</v>
      </c>
    </row>
    <row r="62" spans="1:2" x14ac:dyDescent="0.35">
      <c r="A62" s="186" t="s">
        <v>347</v>
      </c>
      <c r="B62" s="122">
        <v>21823</v>
      </c>
    </row>
    <row r="63" spans="1:2" x14ac:dyDescent="0.35">
      <c r="A63" s="186" t="s">
        <v>348</v>
      </c>
      <c r="B63" s="122">
        <v>6823</v>
      </c>
    </row>
    <row r="64" spans="1:2" x14ac:dyDescent="0.35">
      <c r="A64" s="186" t="s">
        <v>349</v>
      </c>
      <c r="B64" s="122">
        <v>11823</v>
      </c>
    </row>
    <row r="65" spans="1:2" x14ac:dyDescent="0.35">
      <c r="A65" s="186" t="s">
        <v>350</v>
      </c>
      <c r="B65" s="122">
        <v>503</v>
      </c>
    </row>
    <row r="66" spans="1:2" x14ac:dyDescent="0.35">
      <c r="A66" s="186" t="s">
        <v>351</v>
      </c>
      <c r="B66" s="122">
        <v>16823</v>
      </c>
    </row>
    <row r="67" spans="1:2" x14ac:dyDescent="0.35">
      <c r="A67" s="186" t="s">
        <v>352</v>
      </c>
      <c r="B67" s="122">
        <v>26823</v>
      </c>
    </row>
    <row r="68" spans="1:2" x14ac:dyDescent="0.35">
      <c r="A68" s="186" t="s">
        <v>353</v>
      </c>
      <c r="B68" s="122">
        <v>26823</v>
      </c>
    </row>
    <row r="69" spans="1:2" x14ac:dyDescent="0.35">
      <c r="A69" s="186" t="s">
        <v>354</v>
      </c>
      <c r="B69" s="122">
        <v>1421</v>
      </c>
    </row>
    <row r="70" spans="1:2" x14ac:dyDescent="0.35">
      <c r="A70" s="186" t="s">
        <v>355</v>
      </c>
      <c r="B70" s="122">
        <v>21823</v>
      </c>
    </row>
    <row r="71" spans="1:2" x14ac:dyDescent="0.35">
      <c r="A71" s="186" t="s">
        <v>356</v>
      </c>
      <c r="B71" s="122">
        <v>1421</v>
      </c>
    </row>
    <row r="72" spans="1:2" x14ac:dyDescent="0.35">
      <c r="A72" s="186" t="s">
        <v>357</v>
      </c>
      <c r="B72" s="122">
        <v>503</v>
      </c>
    </row>
    <row r="73" spans="1:2" x14ac:dyDescent="0.35">
      <c r="A73" s="186" t="s">
        <v>358</v>
      </c>
      <c r="B73" s="122">
        <v>251.5</v>
      </c>
    </row>
    <row r="74" spans="1:2" x14ac:dyDescent="0.35">
      <c r="A74" s="186" t="s">
        <v>359</v>
      </c>
      <c r="B74" s="122">
        <v>16823</v>
      </c>
    </row>
    <row r="75" spans="1:2" x14ac:dyDescent="0.35">
      <c r="A75" s="186" t="s">
        <v>360</v>
      </c>
      <c r="B75" s="122">
        <v>23646</v>
      </c>
    </row>
    <row r="76" spans="1:2" x14ac:dyDescent="0.35">
      <c r="A76" s="186" t="s">
        <v>361</v>
      </c>
      <c r="B76" s="122">
        <v>6823</v>
      </c>
    </row>
    <row r="77" spans="1:2" x14ac:dyDescent="0.35">
      <c r="A77" s="186" t="s">
        <v>362</v>
      </c>
      <c r="B77" s="122">
        <v>1421</v>
      </c>
    </row>
    <row r="78" spans="1:2" x14ac:dyDescent="0.35">
      <c r="A78" s="186" t="s">
        <v>363</v>
      </c>
      <c r="B78" s="122">
        <v>503</v>
      </c>
    </row>
    <row r="79" spans="1:2" x14ac:dyDescent="0.35">
      <c r="A79" s="186" t="s">
        <v>364</v>
      </c>
      <c r="B79" s="122">
        <v>174</v>
      </c>
    </row>
    <row r="80" spans="1:2" x14ac:dyDescent="0.35">
      <c r="A80" s="186" t="s">
        <v>365</v>
      </c>
      <c r="B80" s="122">
        <v>1421</v>
      </c>
    </row>
    <row r="81" spans="1:2" x14ac:dyDescent="0.35">
      <c r="A81" s="186" t="s">
        <v>366</v>
      </c>
      <c r="B81" s="122">
        <v>13646</v>
      </c>
    </row>
    <row r="82" spans="1:2" x14ac:dyDescent="0.35">
      <c r="A82" s="186" t="s">
        <v>367</v>
      </c>
      <c r="B82" s="122">
        <v>11823</v>
      </c>
    </row>
    <row r="83" spans="1:2" x14ac:dyDescent="0.35">
      <c r="A83" s="186" t="s">
        <v>368</v>
      </c>
      <c r="B83" s="122">
        <v>174</v>
      </c>
    </row>
    <row r="84" spans="1:2" x14ac:dyDescent="0.35">
      <c r="A84" s="186" t="s">
        <v>369</v>
      </c>
      <c r="B84" s="122">
        <v>174</v>
      </c>
    </row>
    <row r="85" spans="1:2" x14ac:dyDescent="0.35">
      <c r="A85" s="186" t="s">
        <v>370</v>
      </c>
      <c r="B85" s="122">
        <v>1421</v>
      </c>
    </row>
    <row r="86" spans="1:2" x14ac:dyDescent="0.35">
      <c r="A86" s="186" t="s">
        <v>371</v>
      </c>
      <c r="B86" s="122">
        <v>1421</v>
      </c>
    </row>
    <row r="87" spans="1:2" x14ac:dyDescent="0.35">
      <c r="A87" s="186" t="s">
        <v>372</v>
      </c>
      <c r="B87" s="122">
        <v>18646</v>
      </c>
    </row>
    <row r="88" spans="1:2" x14ac:dyDescent="0.35">
      <c r="A88" s="186" t="s">
        <v>373</v>
      </c>
      <c r="B88" s="122">
        <v>251.5</v>
      </c>
    </row>
    <row r="89" spans="1:2" x14ac:dyDescent="0.35">
      <c r="A89" s="186" t="s">
        <v>374</v>
      </c>
      <c r="B89" s="122">
        <v>1421</v>
      </c>
    </row>
    <row r="90" spans="1:2" x14ac:dyDescent="0.35">
      <c r="A90" s="186" t="s">
        <v>375</v>
      </c>
      <c r="B90" s="122">
        <v>1421</v>
      </c>
    </row>
    <row r="91" spans="1:2" x14ac:dyDescent="0.35">
      <c r="A91" s="186" t="s">
        <v>376</v>
      </c>
      <c r="B91" s="122">
        <v>6823</v>
      </c>
    </row>
    <row r="92" spans="1:2" x14ac:dyDescent="0.35">
      <c r="A92" s="186" t="s">
        <v>377</v>
      </c>
      <c r="B92" s="122">
        <v>1421</v>
      </c>
    </row>
    <row r="93" spans="1:2" x14ac:dyDescent="0.35">
      <c r="A93" s="186" t="s">
        <v>378</v>
      </c>
      <c r="B93" s="122">
        <v>1421</v>
      </c>
    </row>
    <row r="94" spans="1:2" x14ac:dyDescent="0.35">
      <c r="A94" s="186" t="s">
        <v>379</v>
      </c>
      <c r="B94" s="122">
        <v>87</v>
      </c>
    </row>
    <row r="95" spans="1:2" x14ac:dyDescent="0.35">
      <c r="A95" s="186" t="s">
        <v>380</v>
      </c>
      <c r="B95" s="122">
        <v>251.5</v>
      </c>
    </row>
    <row r="96" spans="1:2" x14ac:dyDescent="0.35">
      <c r="A96" s="186" t="s">
        <v>381</v>
      </c>
      <c r="B96" s="122">
        <v>1421</v>
      </c>
    </row>
    <row r="97" spans="1:2" x14ac:dyDescent="0.35">
      <c r="A97" s="186" t="s">
        <v>382</v>
      </c>
      <c r="B97" s="122">
        <v>503</v>
      </c>
    </row>
    <row r="98" spans="1:2" x14ac:dyDescent="0.35">
      <c r="A98" s="186" t="s">
        <v>383</v>
      </c>
      <c r="B98" s="122">
        <v>26823</v>
      </c>
    </row>
    <row r="99" spans="1:2" x14ac:dyDescent="0.35">
      <c r="A99" s="186" t="s">
        <v>384</v>
      </c>
      <c r="B99" s="122">
        <v>16823</v>
      </c>
    </row>
    <row r="100" spans="1:2" x14ac:dyDescent="0.35">
      <c r="A100" s="186" t="s">
        <v>385</v>
      </c>
      <c r="B100" s="122">
        <v>251.5</v>
      </c>
    </row>
    <row r="101" spans="1:2" x14ac:dyDescent="0.35">
      <c r="A101" s="186" t="s">
        <v>386</v>
      </c>
      <c r="B101" s="122">
        <v>87</v>
      </c>
    </row>
    <row r="102" spans="1:2" x14ac:dyDescent="0.35">
      <c r="A102" s="186" t="s">
        <v>387</v>
      </c>
      <c r="B102" s="122">
        <v>503</v>
      </c>
    </row>
    <row r="103" spans="1:2" x14ac:dyDescent="0.35">
      <c r="A103" s="186" t="s">
        <v>388</v>
      </c>
      <c r="B103" s="122">
        <v>16823</v>
      </c>
    </row>
    <row r="104" spans="1:2" x14ac:dyDescent="0.35">
      <c r="A104" s="186" t="s">
        <v>389</v>
      </c>
      <c r="B104" s="122">
        <v>21823</v>
      </c>
    </row>
    <row r="105" spans="1:2" x14ac:dyDescent="0.35">
      <c r="A105" s="186" t="s">
        <v>390</v>
      </c>
      <c r="B105" s="122">
        <v>503</v>
      </c>
    </row>
    <row r="106" spans="1:2" x14ac:dyDescent="0.35">
      <c r="A106" s="186" t="s">
        <v>391</v>
      </c>
      <c r="B106" s="122">
        <v>1421</v>
      </c>
    </row>
    <row r="107" spans="1:2" x14ac:dyDescent="0.35">
      <c r="A107" s="186" t="s">
        <v>392</v>
      </c>
      <c r="B107" s="122">
        <v>11823</v>
      </c>
    </row>
    <row r="108" spans="1:2" x14ac:dyDescent="0.35">
      <c r="A108" s="186" t="s">
        <v>393</v>
      </c>
      <c r="B108" s="122">
        <v>503</v>
      </c>
    </row>
    <row r="109" spans="1:2" x14ac:dyDescent="0.35">
      <c r="A109" s="186" t="s">
        <v>394</v>
      </c>
      <c r="B109" s="122">
        <v>1421</v>
      </c>
    </row>
    <row r="110" spans="1:2" x14ac:dyDescent="0.35">
      <c r="A110" s="186" t="s">
        <v>395</v>
      </c>
      <c r="B110" s="122">
        <v>1421</v>
      </c>
    </row>
    <row r="111" spans="1:2" x14ac:dyDescent="0.35">
      <c r="A111" s="186" t="s">
        <v>396</v>
      </c>
      <c r="B111" s="122">
        <v>503</v>
      </c>
    </row>
    <row r="112" spans="1:2" x14ac:dyDescent="0.35">
      <c r="A112" s="186" t="s">
        <v>397</v>
      </c>
      <c r="B112" s="122">
        <v>26823</v>
      </c>
    </row>
    <row r="113" spans="1:2" x14ac:dyDescent="0.35">
      <c r="A113" s="186" t="s">
        <v>398</v>
      </c>
      <c r="B113" s="122">
        <v>11823</v>
      </c>
    </row>
    <row r="114" spans="1:2" x14ac:dyDescent="0.35">
      <c r="A114" s="186" t="s">
        <v>399</v>
      </c>
      <c r="B114" s="122">
        <v>11823</v>
      </c>
    </row>
    <row r="115" spans="1:2" x14ac:dyDescent="0.35">
      <c r="A115" s="186" t="s">
        <v>400</v>
      </c>
      <c r="B115" s="122">
        <v>6823</v>
      </c>
    </row>
    <row r="116" spans="1:2" x14ac:dyDescent="0.35">
      <c r="A116" s="186" t="s">
        <v>401</v>
      </c>
      <c r="B116" s="122">
        <v>1421</v>
      </c>
    </row>
    <row r="117" spans="1:2" x14ac:dyDescent="0.35">
      <c r="A117" s="186" t="s">
        <v>402</v>
      </c>
      <c r="B117" s="122">
        <v>174</v>
      </c>
    </row>
    <row r="118" spans="1:2" x14ac:dyDescent="0.35">
      <c r="A118" s="186" t="s">
        <v>403</v>
      </c>
      <c r="B118" s="122">
        <v>6823</v>
      </c>
    </row>
    <row r="119" spans="1:2" x14ac:dyDescent="0.35">
      <c r="A119" s="186" t="s">
        <v>404</v>
      </c>
      <c r="B119" s="122">
        <v>503</v>
      </c>
    </row>
    <row r="120" spans="1:2" x14ac:dyDescent="0.35">
      <c r="A120" s="186" t="s">
        <v>405</v>
      </c>
      <c r="B120" s="122">
        <v>174</v>
      </c>
    </row>
    <row r="121" spans="1:2" x14ac:dyDescent="0.35">
      <c r="A121" s="186" t="s">
        <v>406</v>
      </c>
      <c r="B121" s="122">
        <v>16823</v>
      </c>
    </row>
    <row r="122" spans="1:2" x14ac:dyDescent="0.35">
      <c r="A122" s="186" t="s">
        <v>407</v>
      </c>
      <c r="B122" s="122">
        <v>11823</v>
      </c>
    </row>
    <row r="123" spans="1:2" x14ac:dyDescent="0.35">
      <c r="A123" s="186" t="s">
        <v>408</v>
      </c>
      <c r="B123" s="122">
        <v>16823</v>
      </c>
    </row>
    <row r="124" spans="1:2" x14ac:dyDescent="0.35">
      <c r="A124" s="186" t="s">
        <v>409</v>
      </c>
      <c r="B124" s="122">
        <v>251.5</v>
      </c>
    </row>
    <row r="125" spans="1:2" x14ac:dyDescent="0.35">
      <c r="A125" s="186" t="s">
        <v>410</v>
      </c>
      <c r="B125" s="122">
        <v>1421</v>
      </c>
    </row>
    <row r="126" spans="1:2" x14ac:dyDescent="0.35">
      <c r="A126" s="186" t="s">
        <v>411</v>
      </c>
      <c r="B126" s="122">
        <v>174</v>
      </c>
    </row>
    <row r="127" spans="1:2" x14ac:dyDescent="0.35">
      <c r="A127" s="186" t="s">
        <v>412</v>
      </c>
      <c r="B127" s="122">
        <v>16823</v>
      </c>
    </row>
    <row r="128" spans="1:2" x14ac:dyDescent="0.35">
      <c r="A128" s="186" t="s">
        <v>413</v>
      </c>
      <c r="B128" s="122">
        <v>503</v>
      </c>
    </row>
    <row r="129" spans="1:2" x14ac:dyDescent="0.35">
      <c r="A129" s="186" t="s">
        <v>414</v>
      </c>
      <c r="B129" s="122">
        <v>3411.5</v>
      </c>
    </row>
    <row r="130" spans="1:2" x14ac:dyDescent="0.35">
      <c r="A130" s="186" t="s">
        <v>415</v>
      </c>
      <c r="B130" s="122">
        <v>1421</v>
      </c>
    </row>
    <row r="131" spans="1:2" x14ac:dyDescent="0.35">
      <c r="A131" s="186" t="s">
        <v>416</v>
      </c>
      <c r="B131" s="122">
        <v>1421</v>
      </c>
    </row>
    <row r="132" spans="1:2" x14ac:dyDescent="0.35">
      <c r="A132" s="186" t="s">
        <v>417</v>
      </c>
      <c r="B132" s="122">
        <v>174</v>
      </c>
    </row>
    <row r="133" spans="1:2" x14ac:dyDescent="0.35">
      <c r="A133" s="186" t="s">
        <v>418</v>
      </c>
      <c r="B133" s="122">
        <v>1421</v>
      </c>
    </row>
    <row r="134" spans="1:2" x14ac:dyDescent="0.35">
      <c r="A134" s="186" t="s">
        <v>419</v>
      </c>
      <c r="B134" s="122">
        <v>21823</v>
      </c>
    </row>
    <row r="135" spans="1:2" x14ac:dyDescent="0.35">
      <c r="A135" s="186" t="s">
        <v>420</v>
      </c>
      <c r="B135" s="122">
        <v>21823</v>
      </c>
    </row>
    <row r="136" spans="1:2" x14ac:dyDescent="0.35">
      <c r="A136" s="186" t="s">
        <v>421</v>
      </c>
      <c r="B136" s="122">
        <v>174</v>
      </c>
    </row>
    <row r="137" spans="1:2" x14ac:dyDescent="0.35">
      <c r="A137" s="186" t="s">
        <v>422</v>
      </c>
      <c r="B137" s="122">
        <v>16823</v>
      </c>
    </row>
    <row r="138" spans="1:2" x14ac:dyDescent="0.35">
      <c r="A138" s="186" t="s">
        <v>423</v>
      </c>
      <c r="B138" s="122">
        <v>503</v>
      </c>
    </row>
    <row r="139" spans="1:2" x14ac:dyDescent="0.35">
      <c r="A139" s="186" t="s">
        <v>424</v>
      </c>
      <c r="B139" s="122">
        <v>1421</v>
      </c>
    </row>
    <row r="140" spans="1:2" x14ac:dyDescent="0.35">
      <c r="A140" s="186" t="s">
        <v>425</v>
      </c>
      <c r="B140" s="122">
        <v>174</v>
      </c>
    </row>
    <row r="141" spans="1:2" x14ac:dyDescent="0.35">
      <c r="A141" s="186" t="s">
        <v>426</v>
      </c>
      <c r="B141" s="122">
        <v>710.5</v>
      </c>
    </row>
    <row r="142" spans="1:2" x14ac:dyDescent="0.35">
      <c r="A142" s="186" t="s">
        <v>427</v>
      </c>
      <c r="B142" s="122">
        <v>18646</v>
      </c>
    </row>
    <row r="143" spans="1:2" x14ac:dyDescent="0.35">
      <c r="A143" s="186" t="s">
        <v>428</v>
      </c>
      <c r="B143" s="122">
        <v>503</v>
      </c>
    </row>
    <row r="144" spans="1:2" x14ac:dyDescent="0.35">
      <c r="A144" s="186" t="s">
        <v>429</v>
      </c>
      <c r="B144" s="122">
        <v>1421</v>
      </c>
    </row>
    <row r="145" spans="1:2" x14ac:dyDescent="0.35">
      <c r="A145" s="186" t="s">
        <v>430</v>
      </c>
      <c r="B145" s="122">
        <v>174</v>
      </c>
    </row>
    <row r="146" spans="1:2" x14ac:dyDescent="0.35">
      <c r="A146" s="186" t="s">
        <v>431</v>
      </c>
      <c r="B146" s="122">
        <v>1421</v>
      </c>
    </row>
    <row r="147" spans="1:2" x14ac:dyDescent="0.35">
      <c r="A147" s="186" t="s">
        <v>432</v>
      </c>
      <c r="B147" s="122">
        <v>11823</v>
      </c>
    </row>
    <row r="148" spans="1:2" x14ac:dyDescent="0.35">
      <c r="A148" s="186" t="s">
        <v>433</v>
      </c>
      <c r="B148" s="122">
        <v>106823</v>
      </c>
    </row>
    <row r="149" spans="1:2" x14ac:dyDescent="0.35">
      <c r="A149" s="186" t="s">
        <v>434</v>
      </c>
      <c r="B149" s="122">
        <v>506823</v>
      </c>
    </row>
    <row r="150" spans="1:2" x14ac:dyDescent="0.35">
      <c r="A150" s="186" t="s">
        <v>435</v>
      </c>
      <c r="B150" s="122">
        <v>503</v>
      </c>
    </row>
    <row r="151" spans="1:2" x14ac:dyDescent="0.35">
      <c r="A151" s="186" t="s">
        <v>436</v>
      </c>
      <c r="B151" s="122">
        <v>174</v>
      </c>
    </row>
    <row r="152" spans="1:2" x14ac:dyDescent="0.35">
      <c r="A152" s="186" t="s">
        <v>437</v>
      </c>
      <c r="B152" s="122">
        <v>503</v>
      </c>
    </row>
    <row r="153" spans="1:2" x14ac:dyDescent="0.35">
      <c r="A153" s="186" t="s">
        <v>438</v>
      </c>
      <c r="B153" s="122">
        <v>503</v>
      </c>
    </row>
    <row r="154" spans="1:2" x14ac:dyDescent="0.35">
      <c r="A154" s="187"/>
      <c r="B154" s="188"/>
    </row>
    <row r="155" spans="1:2" ht="16" thickBot="1" x14ac:dyDescent="0.4">
      <c r="A155" s="125" t="s">
        <v>256</v>
      </c>
      <c r="B155" s="189">
        <f>SUM(B1:C153)</f>
        <v>1582843</v>
      </c>
    </row>
    <row r="156" spans="1:2" ht="16.5" thickTop="1" thickBot="1" x14ac:dyDescent="0.4">
      <c r="A156" s="190"/>
      <c r="B156" s="191"/>
    </row>
  </sheetData>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BA54B-4B4D-AF4A-B4D3-9DBE285F8DB5}">
  <dimension ref="A1:S177"/>
  <sheetViews>
    <sheetView topLeftCell="A113" workbookViewId="0">
      <selection activeCell="L157" sqref="L157"/>
    </sheetView>
  </sheetViews>
  <sheetFormatPr defaultColWidth="11" defaultRowHeight="15.75" customHeight="1" x14ac:dyDescent="0.35"/>
  <cols>
    <col min="1" max="1" width="4" style="5" bestFit="1" customWidth="1"/>
    <col min="2" max="2" width="29.33203125" style="5" bestFit="1" customWidth="1"/>
    <col min="3" max="3" width="20.83203125" style="5" hidden="1" customWidth="1"/>
    <col min="4" max="4" width="14.5" style="5" hidden="1" customWidth="1"/>
    <col min="5" max="5" width="12.5" style="5" hidden="1" customWidth="1"/>
    <col min="6" max="6" width="0" style="5" hidden="1" customWidth="1"/>
    <col min="7" max="7" width="25.33203125" style="5" hidden="1" customWidth="1"/>
    <col min="8" max="8" width="33" style="5" hidden="1" customWidth="1"/>
    <col min="9" max="9" width="22" style="5" hidden="1" customWidth="1"/>
    <col min="10" max="10" width="50.33203125" style="5" hidden="1" customWidth="1"/>
    <col min="11" max="11" width="35" style="7" customWidth="1"/>
    <col min="12" max="12" width="21.33203125" style="7" customWidth="1"/>
    <col min="13" max="13" width="29.5" style="182" customWidth="1"/>
    <col min="14" max="14" width="33" style="182" customWidth="1"/>
    <col min="15" max="15" width="33.5" style="5" customWidth="1"/>
    <col min="16" max="16" width="34.5" style="1" customWidth="1"/>
    <col min="17" max="17" width="10.83203125" style="1"/>
    <col min="18" max="18" width="33.5" style="1" customWidth="1"/>
    <col min="19" max="19" width="10.83203125" style="1"/>
  </cols>
  <sheetData>
    <row r="1" spans="1:19" ht="63" customHeight="1" x14ac:dyDescent="0.35">
      <c r="B1" s="89" t="s">
        <v>0</v>
      </c>
      <c r="C1" s="89" t="s">
        <v>1</v>
      </c>
      <c r="D1" s="89" t="s">
        <v>2</v>
      </c>
      <c r="E1" s="89" t="s">
        <v>3</v>
      </c>
      <c r="F1" s="89" t="s">
        <v>492</v>
      </c>
      <c r="G1" s="89" t="s">
        <v>493</v>
      </c>
      <c r="H1" s="89" t="s">
        <v>494</v>
      </c>
      <c r="I1" s="89" t="s">
        <v>495</v>
      </c>
      <c r="J1" s="89" t="s">
        <v>8</v>
      </c>
      <c r="K1" s="88" t="s">
        <v>496</v>
      </c>
      <c r="L1" s="89" t="s">
        <v>7</v>
      </c>
      <c r="M1" s="180" t="s">
        <v>497</v>
      </c>
      <c r="N1" s="180" t="s">
        <v>498</v>
      </c>
      <c r="O1" s="89" t="s">
        <v>499</v>
      </c>
      <c r="P1" s="75" t="s">
        <v>273</v>
      </c>
    </row>
    <row r="2" spans="1:19" ht="50.25" customHeight="1" x14ac:dyDescent="0.35">
      <c r="B2" s="77" t="s">
        <v>20</v>
      </c>
      <c r="C2" s="83"/>
      <c r="D2" s="83"/>
      <c r="E2" s="83"/>
      <c r="F2" s="83"/>
      <c r="G2" s="83"/>
      <c r="H2" s="83"/>
      <c r="I2" s="83"/>
      <c r="J2" s="83"/>
      <c r="K2" s="87" t="s">
        <v>500</v>
      </c>
      <c r="L2" s="77" t="s">
        <v>27</v>
      </c>
      <c r="M2" s="181" t="s">
        <v>501</v>
      </c>
      <c r="N2" s="181" t="s">
        <v>502</v>
      </c>
      <c r="O2" s="77" t="s">
        <v>503</v>
      </c>
      <c r="P2" s="77" t="s">
        <v>273</v>
      </c>
    </row>
    <row r="3" spans="1:19" ht="56.25" customHeight="1" x14ac:dyDescent="0.35">
      <c r="B3" s="77" t="s">
        <v>40</v>
      </c>
      <c r="C3" s="83"/>
      <c r="D3" s="83"/>
      <c r="E3" s="83"/>
      <c r="F3" s="83"/>
      <c r="G3" s="83"/>
      <c r="H3" s="83"/>
      <c r="I3" s="83"/>
      <c r="J3" s="83"/>
      <c r="K3" s="87" t="s">
        <v>504</v>
      </c>
      <c r="L3" s="77" t="s">
        <v>47</v>
      </c>
      <c r="M3" s="181" t="s">
        <v>505</v>
      </c>
      <c r="N3" s="181" t="s">
        <v>506</v>
      </c>
      <c r="O3" s="77" t="s">
        <v>507</v>
      </c>
      <c r="P3" s="77" t="s">
        <v>276</v>
      </c>
    </row>
    <row r="4" spans="1:19" ht="46.5" x14ac:dyDescent="0.35">
      <c r="B4" s="77" t="s">
        <v>60</v>
      </c>
      <c r="C4" s="83"/>
      <c r="D4" s="83"/>
      <c r="E4" s="83"/>
      <c r="F4" s="83"/>
      <c r="G4" s="83"/>
      <c r="H4" s="83"/>
      <c r="I4" s="83"/>
      <c r="J4" s="83"/>
      <c r="K4" s="87" t="s">
        <v>508</v>
      </c>
      <c r="L4" s="77" t="s">
        <v>509</v>
      </c>
      <c r="M4" s="181" t="s">
        <v>510</v>
      </c>
      <c r="N4" s="181" t="s">
        <v>511</v>
      </c>
      <c r="O4" s="77" t="s">
        <v>512</v>
      </c>
      <c r="P4" s="77" t="s">
        <v>278</v>
      </c>
    </row>
    <row r="5" spans="1:19" ht="15.5" x14ac:dyDescent="0.35">
      <c r="A5" s="5">
        <v>1</v>
      </c>
      <c r="B5" s="5" t="s">
        <v>286</v>
      </c>
      <c r="C5" s="5" t="s">
        <v>450</v>
      </c>
      <c r="D5" s="5" t="s">
        <v>81</v>
      </c>
      <c r="E5" s="5">
        <v>552</v>
      </c>
      <c r="F5" s="5">
        <v>6770</v>
      </c>
      <c r="G5" s="5" t="s">
        <v>82</v>
      </c>
      <c r="H5" s="5">
        <v>0.6</v>
      </c>
      <c r="J5" s="5" t="s">
        <v>83</v>
      </c>
      <c r="K5" s="30">
        <v>710.5</v>
      </c>
      <c r="L5" s="5"/>
      <c r="O5" s="16">
        <v>710.5</v>
      </c>
      <c r="P5" s="36"/>
    </row>
    <row r="6" spans="1:19" ht="15.5" x14ac:dyDescent="0.35">
      <c r="A6" s="5">
        <v>2</v>
      </c>
      <c r="B6" s="5" t="s">
        <v>287</v>
      </c>
      <c r="C6" s="5" t="s">
        <v>451</v>
      </c>
      <c r="D6" s="5" t="s">
        <v>87</v>
      </c>
      <c r="E6" s="5">
        <v>26443</v>
      </c>
      <c r="F6" s="5">
        <v>3920</v>
      </c>
      <c r="G6" s="5" t="s">
        <v>88</v>
      </c>
      <c r="H6" s="5">
        <v>0.75</v>
      </c>
      <c r="J6" s="5" t="s">
        <v>89</v>
      </c>
      <c r="K6" s="30">
        <v>503</v>
      </c>
      <c r="L6" s="5"/>
      <c r="M6" s="7"/>
      <c r="N6" s="7"/>
      <c r="O6" s="16">
        <v>503</v>
      </c>
      <c r="P6" s="36"/>
    </row>
    <row r="7" spans="1:19" ht="15.5" x14ac:dyDescent="0.35">
      <c r="A7" s="5">
        <v>3</v>
      </c>
      <c r="B7" s="5" t="s">
        <v>288</v>
      </c>
      <c r="C7" s="5" t="s">
        <v>452</v>
      </c>
      <c r="D7" s="5" t="s">
        <v>87</v>
      </c>
      <c r="E7" s="5">
        <v>437</v>
      </c>
      <c r="F7" s="5">
        <v>19050</v>
      </c>
      <c r="G7" s="5" t="s">
        <v>93</v>
      </c>
      <c r="H7" s="5">
        <v>0.3</v>
      </c>
      <c r="J7" s="5" t="s">
        <v>94</v>
      </c>
      <c r="K7" s="30">
        <v>6823</v>
      </c>
      <c r="L7" s="5"/>
      <c r="M7" s="7"/>
      <c r="N7" s="7"/>
      <c r="O7" s="16">
        <v>6823</v>
      </c>
      <c r="P7" s="36"/>
    </row>
    <row r="8" spans="1:19" ht="15.5" x14ac:dyDescent="0.35">
      <c r="A8" s="5">
        <v>4</v>
      </c>
      <c r="B8" s="5" t="s">
        <v>289</v>
      </c>
      <c r="C8" s="5" t="s">
        <v>452</v>
      </c>
      <c r="D8" s="5" t="s">
        <v>87</v>
      </c>
      <c r="E8" s="5">
        <v>4738</v>
      </c>
      <c r="F8" s="5">
        <v>11590</v>
      </c>
      <c r="G8" s="5" t="s">
        <v>82</v>
      </c>
      <c r="H8" s="5">
        <v>0.6</v>
      </c>
      <c r="J8" s="5" t="s">
        <v>83</v>
      </c>
      <c r="K8" s="30">
        <v>1421</v>
      </c>
      <c r="L8" s="5"/>
      <c r="M8" s="7"/>
      <c r="N8" s="7"/>
      <c r="O8" s="16">
        <v>1421</v>
      </c>
      <c r="P8" s="36"/>
    </row>
    <row r="9" spans="1:19" ht="15.5" x14ac:dyDescent="0.35">
      <c r="A9" s="5">
        <v>5</v>
      </c>
      <c r="B9" s="5" t="s">
        <v>290</v>
      </c>
      <c r="C9" s="5" t="s">
        <v>450</v>
      </c>
      <c r="D9" s="5" t="s">
        <v>87</v>
      </c>
      <c r="E9" s="5">
        <v>768</v>
      </c>
      <c r="F9" s="5">
        <v>5960</v>
      </c>
      <c r="G9" s="5" t="s">
        <v>82</v>
      </c>
      <c r="H9" s="5">
        <v>0.6</v>
      </c>
      <c r="J9" s="5" t="s">
        <v>83</v>
      </c>
      <c r="K9" s="30">
        <v>1421</v>
      </c>
      <c r="L9" s="5"/>
      <c r="M9" s="7"/>
      <c r="N9" s="7"/>
      <c r="O9" s="16">
        <v>1421</v>
      </c>
      <c r="P9" s="36"/>
    </row>
    <row r="10" spans="1:19" ht="15.5" x14ac:dyDescent="0.35">
      <c r="A10" s="5">
        <v>6</v>
      </c>
      <c r="B10" s="5" t="s">
        <v>291</v>
      </c>
      <c r="C10" s="5" t="s">
        <v>452</v>
      </c>
      <c r="D10" s="5" t="s">
        <v>87</v>
      </c>
      <c r="E10" s="5">
        <v>351</v>
      </c>
      <c r="F10" s="5">
        <v>33410</v>
      </c>
      <c r="G10" s="5" t="s">
        <v>98</v>
      </c>
      <c r="H10" s="5">
        <v>0.15</v>
      </c>
      <c r="J10" s="5" t="s">
        <v>94</v>
      </c>
      <c r="K10" s="30">
        <v>6823</v>
      </c>
      <c r="L10" s="5"/>
      <c r="M10" s="7"/>
      <c r="N10" s="7"/>
      <c r="O10" s="16">
        <v>6823</v>
      </c>
      <c r="P10" s="36"/>
    </row>
    <row r="11" spans="1:19" s="179" customFormat="1" ht="31" x14ac:dyDescent="0.35">
      <c r="A11" s="71">
        <v>7</v>
      </c>
      <c r="B11" s="177" t="s">
        <v>292</v>
      </c>
      <c r="C11" s="35" t="s">
        <v>453</v>
      </c>
      <c r="D11" s="35" t="s">
        <v>87</v>
      </c>
      <c r="E11" s="35">
        <v>18446</v>
      </c>
      <c r="F11" s="35">
        <v>60840</v>
      </c>
      <c r="G11" s="35" t="s">
        <v>101</v>
      </c>
      <c r="H11" s="35">
        <v>0</v>
      </c>
      <c r="I11" s="35" t="s">
        <v>513</v>
      </c>
      <c r="J11" s="35" t="s">
        <v>94</v>
      </c>
      <c r="K11" s="90">
        <v>16823</v>
      </c>
      <c r="L11" s="71" t="s">
        <v>513</v>
      </c>
      <c r="M11" s="183">
        <v>565440</v>
      </c>
      <c r="N11" s="183">
        <f>0.005*M11</f>
        <v>2827.2000000000003</v>
      </c>
      <c r="O11" s="30">
        <f>N11</f>
        <v>2827.2000000000003</v>
      </c>
      <c r="P11" s="178" t="s">
        <v>514</v>
      </c>
      <c r="Q11" s="78"/>
      <c r="R11" s="78"/>
      <c r="S11" s="78"/>
    </row>
    <row r="12" spans="1:19" ht="15.5" x14ac:dyDescent="0.35">
      <c r="A12" s="5">
        <v>8</v>
      </c>
      <c r="B12" s="5" t="s">
        <v>293</v>
      </c>
      <c r="C12" s="5" t="s">
        <v>450</v>
      </c>
      <c r="D12" s="5" t="s">
        <v>87</v>
      </c>
      <c r="E12" s="5">
        <v>12837</v>
      </c>
      <c r="F12" s="5">
        <v>55720</v>
      </c>
      <c r="G12" s="5" t="s">
        <v>101</v>
      </c>
      <c r="H12" s="5">
        <v>0</v>
      </c>
      <c r="J12" s="5" t="s">
        <v>94</v>
      </c>
      <c r="K12" s="30">
        <v>16823</v>
      </c>
      <c r="L12" s="5"/>
      <c r="M12" s="7"/>
      <c r="N12" s="7"/>
      <c r="O12" s="16">
        <v>16823</v>
      </c>
      <c r="P12" s="36"/>
    </row>
    <row r="13" spans="1:19" ht="15.5" x14ac:dyDescent="0.35">
      <c r="A13" s="5">
        <v>9</v>
      </c>
      <c r="B13" s="5" t="s">
        <v>294</v>
      </c>
      <c r="C13" s="5" t="s">
        <v>450</v>
      </c>
      <c r="D13" s="5" t="s">
        <v>87</v>
      </c>
      <c r="E13" s="5">
        <v>856</v>
      </c>
      <c r="F13" s="5">
        <v>5660</v>
      </c>
      <c r="G13" s="5" t="s">
        <v>82</v>
      </c>
      <c r="H13" s="5">
        <v>0.6</v>
      </c>
      <c r="J13" s="5" t="s">
        <v>83</v>
      </c>
      <c r="K13" s="30">
        <v>1421</v>
      </c>
      <c r="L13" s="5"/>
      <c r="M13" s="7"/>
      <c r="N13" s="7"/>
      <c r="O13" s="16">
        <v>1421</v>
      </c>
      <c r="P13" s="36"/>
    </row>
    <row r="14" spans="1:19" ht="15.5" x14ac:dyDescent="0.35">
      <c r="A14" s="5">
        <v>10</v>
      </c>
      <c r="B14" s="5" t="s">
        <v>295</v>
      </c>
      <c r="C14" s="5" t="s">
        <v>452</v>
      </c>
      <c r="D14" s="5" t="s">
        <v>87</v>
      </c>
      <c r="E14" s="5">
        <v>310</v>
      </c>
      <c r="F14" s="5">
        <v>31520</v>
      </c>
      <c r="G14" s="5" t="s">
        <v>98</v>
      </c>
      <c r="H14" s="5">
        <v>0.15</v>
      </c>
      <c r="J14" s="5" t="s">
        <v>94</v>
      </c>
      <c r="K14" s="30">
        <v>6823</v>
      </c>
      <c r="L14" s="5"/>
      <c r="M14" s="7"/>
      <c r="N14" s="7"/>
      <c r="O14" s="16">
        <v>6823</v>
      </c>
      <c r="P14" s="36"/>
    </row>
    <row r="15" spans="1:19" ht="15.5" x14ac:dyDescent="0.35">
      <c r="A15" s="5">
        <v>11</v>
      </c>
      <c r="B15" s="5" t="s">
        <v>296</v>
      </c>
      <c r="C15" s="5" t="s">
        <v>451</v>
      </c>
      <c r="D15" s="5" t="s">
        <v>87</v>
      </c>
      <c r="E15" s="5">
        <v>5314</v>
      </c>
      <c r="F15" s="5">
        <v>27720</v>
      </c>
      <c r="G15" s="5" t="s">
        <v>98</v>
      </c>
      <c r="H15" s="5">
        <v>0.15</v>
      </c>
      <c r="J15" s="5" t="s">
        <v>94</v>
      </c>
      <c r="K15" s="30">
        <v>16823</v>
      </c>
      <c r="L15" s="5"/>
      <c r="M15" s="7"/>
      <c r="N15" s="7"/>
      <c r="O15" s="16">
        <v>16823</v>
      </c>
      <c r="P15" s="36"/>
    </row>
    <row r="16" spans="1:19" ht="15.5" x14ac:dyDescent="0.35">
      <c r="A16" s="5">
        <v>12</v>
      </c>
      <c r="B16" s="5" t="s">
        <v>297</v>
      </c>
      <c r="C16" s="5" t="s">
        <v>453</v>
      </c>
      <c r="D16" s="5" t="s">
        <v>87</v>
      </c>
      <c r="E16" s="5">
        <v>71340</v>
      </c>
      <c r="F16" s="5">
        <v>2820</v>
      </c>
      <c r="G16" s="5" t="s">
        <v>88</v>
      </c>
      <c r="H16" s="5">
        <v>0.75</v>
      </c>
      <c r="J16" s="5" t="s">
        <v>89</v>
      </c>
      <c r="K16" s="30">
        <v>503</v>
      </c>
      <c r="L16" s="5"/>
      <c r="M16" s="7"/>
      <c r="N16" s="7"/>
      <c r="O16" s="16">
        <v>503</v>
      </c>
      <c r="P16" s="36"/>
    </row>
    <row r="17" spans="1:19" ht="15.5" x14ac:dyDescent="0.35">
      <c r="A17" s="5">
        <v>13</v>
      </c>
      <c r="B17" s="5" t="s">
        <v>298</v>
      </c>
      <c r="C17" s="5" t="s">
        <v>452</v>
      </c>
      <c r="D17" s="5" t="s">
        <v>87</v>
      </c>
      <c r="E17" s="5">
        <v>1074</v>
      </c>
      <c r="F17" s="5">
        <v>19490</v>
      </c>
      <c r="G17" s="5" t="s">
        <v>98</v>
      </c>
      <c r="H17" s="5">
        <v>0.15</v>
      </c>
      <c r="J17" s="5" t="s">
        <v>94</v>
      </c>
      <c r="K17" s="30">
        <v>11823</v>
      </c>
      <c r="L17" s="5"/>
      <c r="M17" s="7"/>
      <c r="N17" s="7"/>
      <c r="O17" s="16">
        <v>11823</v>
      </c>
      <c r="P17" s="36"/>
    </row>
    <row r="18" spans="1:19" ht="15.5" x14ac:dyDescent="0.35">
      <c r="A18" s="5">
        <v>14</v>
      </c>
      <c r="B18" s="5" t="s">
        <v>299</v>
      </c>
      <c r="C18" s="5" t="s">
        <v>450</v>
      </c>
      <c r="D18" s="5" t="s">
        <v>87</v>
      </c>
      <c r="E18" s="5">
        <v>335</v>
      </c>
      <c r="F18" s="5">
        <v>7210</v>
      </c>
      <c r="G18" s="5" t="s">
        <v>82</v>
      </c>
      <c r="H18" s="5">
        <v>0.6</v>
      </c>
      <c r="J18" s="5" t="s">
        <v>83</v>
      </c>
      <c r="K18" s="30">
        <v>1421</v>
      </c>
      <c r="L18" s="5"/>
      <c r="M18" s="7"/>
      <c r="N18" s="7"/>
      <c r="O18" s="16">
        <v>1421</v>
      </c>
      <c r="P18" s="36"/>
    </row>
    <row r="19" spans="1:19" ht="15.5" x14ac:dyDescent="0.35">
      <c r="A19" s="35">
        <v>15</v>
      </c>
      <c r="B19" s="35" t="s">
        <v>300</v>
      </c>
      <c r="C19" s="35" t="s">
        <v>450</v>
      </c>
      <c r="D19" s="35" t="s">
        <v>87</v>
      </c>
      <c r="E19" s="35">
        <v>70782</v>
      </c>
      <c r="F19" s="35">
        <v>53890</v>
      </c>
      <c r="G19" s="35" t="s">
        <v>101</v>
      </c>
      <c r="H19" s="35">
        <v>0</v>
      </c>
      <c r="I19" s="35" t="s">
        <v>513</v>
      </c>
      <c r="J19" s="35" t="s">
        <v>94</v>
      </c>
      <c r="K19" s="90">
        <v>26823</v>
      </c>
      <c r="L19" s="35" t="s">
        <v>513</v>
      </c>
      <c r="M19" s="184" t="s">
        <v>515</v>
      </c>
      <c r="N19" s="184" t="s">
        <v>515</v>
      </c>
      <c r="O19" s="16">
        <v>26823</v>
      </c>
      <c r="P19" s="36"/>
    </row>
    <row r="20" spans="1:19" ht="15.5" x14ac:dyDescent="0.35">
      <c r="A20" s="5">
        <v>16</v>
      </c>
      <c r="B20" s="5" t="s">
        <v>301</v>
      </c>
      <c r="C20" s="5" t="s">
        <v>452</v>
      </c>
      <c r="D20" s="5" t="s">
        <v>87</v>
      </c>
      <c r="E20" s="5">
        <v>484</v>
      </c>
      <c r="F20" s="5">
        <v>6630</v>
      </c>
      <c r="G20" s="5" t="s">
        <v>82</v>
      </c>
      <c r="H20" s="5">
        <v>0.6</v>
      </c>
      <c r="J20" s="5" t="s">
        <v>83</v>
      </c>
      <c r="K20" s="30">
        <v>1421</v>
      </c>
      <c r="L20" s="5"/>
      <c r="M20" s="7"/>
      <c r="N20" s="7"/>
      <c r="O20" s="16">
        <v>1421</v>
      </c>
      <c r="P20" s="36"/>
    </row>
    <row r="21" spans="1:19" ht="15.5" x14ac:dyDescent="0.35">
      <c r="A21" s="5">
        <v>17</v>
      </c>
      <c r="B21" s="5" t="s">
        <v>302</v>
      </c>
      <c r="C21" s="5" t="s">
        <v>454</v>
      </c>
      <c r="D21" s="5" t="s">
        <v>87</v>
      </c>
      <c r="E21" s="5">
        <v>3435</v>
      </c>
      <c r="F21" s="5">
        <v>1400</v>
      </c>
      <c r="G21" s="5" t="s">
        <v>84</v>
      </c>
      <c r="H21" s="5">
        <v>0.85</v>
      </c>
      <c r="J21" s="5" t="s">
        <v>89</v>
      </c>
      <c r="K21" s="30">
        <v>503</v>
      </c>
      <c r="L21" s="5"/>
      <c r="M21" s="7"/>
      <c r="N21" s="7"/>
      <c r="O21" s="16">
        <v>503</v>
      </c>
      <c r="P21" s="36"/>
    </row>
    <row r="22" spans="1:19" ht="15.5" x14ac:dyDescent="0.35">
      <c r="A22" s="5">
        <v>18</v>
      </c>
      <c r="B22" s="5" t="s">
        <v>303</v>
      </c>
      <c r="C22" s="5" t="s">
        <v>452</v>
      </c>
      <c r="D22" s="5" t="s">
        <v>87</v>
      </c>
      <c r="E22" s="5">
        <v>97</v>
      </c>
      <c r="F22" s="5">
        <v>3490</v>
      </c>
      <c r="G22" s="5" t="s">
        <v>88</v>
      </c>
      <c r="H22" s="5">
        <v>0.75</v>
      </c>
      <c r="J22" s="5" t="s">
        <v>89</v>
      </c>
      <c r="K22" s="30">
        <v>503</v>
      </c>
      <c r="L22" s="5"/>
      <c r="M22" s="7"/>
      <c r="N22" s="7"/>
      <c r="O22" s="16">
        <v>503</v>
      </c>
      <c r="P22" s="36"/>
    </row>
    <row r="23" spans="1:19" ht="15.5" x14ac:dyDescent="0.35">
      <c r="A23" s="5">
        <v>19</v>
      </c>
      <c r="B23" s="5" t="s">
        <v>304</v>
      </c>
      <c r="C23" s="5" t="s">
        <v>454</v>
      </c>
      <c r="D23" s="5" t="s">
        <v>87</v>
      </c>
      <c r="E23" s="5">
        <v>10310</v>
      </c>
      <c r="F23" s="5">
        <v>7430</v>
      </c>
      <c r="G23" s="5" t="s">
        <v>82</v>
      </c>
      <c r="H23" s="5">
        <v>0.6</v>
      </c>
      <c r="J23" s="5" t="s">
        <v>83</v>
      </c>
      <c r="K23" s="30">
        <v>1421</v>
      </c>
      <c r="L23" s="5"/>
      <c r="M23" s="7"/>
      <c r="N23" s="7"/>
      <c r="O23" s="16">
        <v>1421</v>
      </c>
      <c r="P23" s="36"/>
    </row>
    <row r="24" spans="1:19" ht="15.5" x14ac:dyDescent="0.35">
      <c r="A24" s="5">
        <v>20</v>
      </c>
      <c r="B24" s="5" t="s">
        <v>305</v>
      </c>
      <c r="C24" s="5" t="s">
        <v>452</v>
      </c>
      <c r="D24" s="5" t="s">
        <v>87</v>
      </c>
      <c r="E24" s="5">
        <v>3181</v>
      </c>
      <c r="F24" s="5">
        <v>8140</v>
      </c>
      <c r="G24" s="5" t="s">
        <v>82</v>
      </c>
      <c r="H24" s="5">
        <v>0.6</v>
      </c>
      <c r="J24" s="5" t="s">
        <v>83</v>
      </c>
      <c r="K24" s="30">
        <v>1421</v>
      </c>
      <c r="L24" s="5"/>
      <c r="M24" s="7"/>
      <c r="N24" s="7"/>
      <c r="O24" s="16">
        <v>1421</v>
      </c>
      <c r="P24" s="36"/>
    </row>
    <row r="25" spans="1:19" ht="15.5" x14ac:dyDescent="0.35">
      <c r="A25" s="5">
        <v>21</v>
      </c>
      <c r="B25" s="5" t="s">
        <v>306</v>
      </c>
      <c r="C25" s="5" t="s">
        <v>453</v>
      </c>
      <c r="D25" s="5" t="s">
        <v>87</v>
      </c>
      <c r="E25" s="5">
        <v>815</v>
      </c>
      <c r="F25" s="5">
        <v>31410</v>
      </c>
      <c r="G25" s="5" t="s">
        <v>98</v>
      </c>
      <c r="H25" s="5">
        <v>0.15</v>
      </c>
      <c r="J25" s="5" t="s">
        <v>94</v>
      </c>
      <c r="K25" s="30">
        <v>6823</v>
      </c>
      <c r="L25" s="5"/>
      <c r="M25" s="7"/>
      <c r="N25" s="7"/>
      <c r="O25" s="16">
        <v>6823</v>
      </c>
      <c r="P25" s="36"/>
    </row>
    <row r="26" spans="1:19" ht="15.5" x14ac:dyDescent="0.35">
      <c r="A26" s="5">
        <v>22</v>
      </c>
      <c r="B26" s="5" t="s">
        <v>307</v>
      </c>
      <c r="C26" s="5" t="s">
        <v>454</v>
      </c>
      <c r="D26" s="5" t="s">
        <v>87</v>
      </c>
      <c r="E26" s="5">
        <v>3023</v>
      </c>
      <c r="F26" s="5">
        <v>850</v>
      </c>
      <c r="G26" s="5" t="s">
        <v>90</v>
      </c>
      <c r="H26" s="5">
        <v>0.92500000000000004</v>
      </c>
      <c r="J26" s="5" t="s">
        <v>118</v>
      </c>
      <c r="K26" s="30">
        <v>174</v>
      </c>
      <c r="L26" s="5"/>
      <c r="M26" s="7"/>
      <c r="N26" s="7"/>
      <c r="O26" s="16">
        <v>174</v>
      </c>
      <c r="P26" s="36"/>
    </row>
    <row r="27" spans="1:19" ht="15.5" x14ac:dyDescent="0.35">
      <c r="A27" s="5">
        <v>23</v>
      </c>
      <c r="B27" s="5" t="s">
        <v>308</v>
      </c>
      <c r="C27" s="5" t="s">
        <v>454</v>
      </c>
      <c r="D27" s="5" t="s">
        <v>87</v>
      </c>
      <c r="E27" s="5">
        <v>15023</v>
      </c>
      <c r="F27" s="5">
        <v>240</v>
      </c>
      <c r="G27" s="5" t="s">
        <v>119</v>
      </c>
      <c r="H27" s="5">
        <v>1</v>
      </c>
      <c r="J27" s="5" t="s">
        <v>118</v>
      </c>
      <c r="K27" s="30">
        <v>174</v>
      </c>
      <c r="L27" s="5"/>
      <c r="M27" s="7"/>
      <c r="N27" s="7"/>
      <c r="O27" s="16">
        <v>174</v>
      </c>
      <c r="P27" s="36"/>
    </row>
    <row r="28" spans="1:19" ht="15.5" x14ac:dyDescent="0.35">
      <c r="A28" s="5">
        <v>24</v>
      </c>
      <c r="B28" s="5" t="s">
        <v>309</v>
      </c>
      <c r="C28" s="5" t="s">
        <v>453</v>
      </c>
      <c r="D28" s="5" t="s">
        <v>87</v>
      </c>
      <c r="E28" s="5">
        <v>2239</v>
      </c>
      <c r="F28" s="5">
        <v>1690</v>
      </c>
      <c r="G28" s="5" t="s">
        <v>84</v>
      </c>
      <c r="H28" s="5">
        <v>0.85</v>
      </c>
      <c r="J28" s="5" t="s">
        <v>89</v>
      </c>
      <c r="K28" s="30">
        <v>503</v>
      </c>
      <c r="L28" s="5"/>
      <c r="M28" s="7"/>
      <c r="N28" s="7"/>
      <c r="O28" s="16">
        <v>503</v>
      </c>
      <c r="P28" s="36"/>
    </row>
    <row r="29" spans="1:19" ht="15.5" x14ac:dyDescent="0.35">
      <c r="A29" s="5">
        <v>25</v>
      </c>
      <c r="B29" s="5" t="s">
        <v>310</v>
      </c>
      <c r="C29" s="5" t="s">
        <v>454</v>
      </c>
      <c r="D29" s="5" t="s">
        <v>87</v>
      </c>
      <c r="E29" s="5">
        <v>6806</v>
      </c>
      <c r="F29" s="5">
        <v>1640</v>
      </c>
      <c r="G29" s="5" t="s">
        <v>84</v>
      </c>
      <c r="H29" s="5">
        <v>0.85</v>
      </c>
      <c r="J29" s="5" t="s">
        <v>89</v>
      </c>
      <c r="K29" s="30">
        <v>503</v>
      </c>
      <c r="L29" s="5"/>
      <c r="M29" s="7"/>
      <c r="N29" s="7"/>
      <c r="O29" s="16">
        <v>503</v>
      </c>
      <c r="P29" s="36"/>
    </row>
    <row r="30" spans="1:19" s="179" customFormat="1" ht="31" x14ac:dyDescent="0.35">
      <c r="A30" s="71">
        <v>26</v>
      </c>
      <c r="B30" s="177" t="s">
        <v>311</v>
      </c>
      <c r="C30" s="35" t="s">
        <v>452</v>
      </c>
      <c r="D30" s="35" t="s">
        <v>87</v>
      </c>
      <c r="E30" s="35">
        <v>73623</v>
      </c>
      <c r="F30" s="35">
        <v>52960</v>
      </c>
      <c r="G30" s="35" t="s">
        <v>101</v>
      </c>
      <c r="H30" s="35">
        <v>0</v>
      </c>
      <c r="I30" s="35" t="s">
        <v>513</v>
      </c>
      <c r="J30" s="35" t="s">
        <v>94</v>
      </c>
      <c r="K30" s="90">
        <v>26823</v>
      </c>
      <c r="L30" s="71" t="s">
        <v>513</v>
      </c>
      <c r="M30" s="183">
        <v>11669047</v>
      </c>
      <c r="N30" s="183">
        <f>0.005*M30</f>
        <v>58345.235000000001</v>
      </c>
      <c r="O30" s="30">
        <f>N30</f>
        <v>58345.235000000001</v>
      </c>
      <c r="P30" s="178" t="s">
        <v>516</v>
      </c>
      <c r="Q30" s="78"/>
      <c r="R30" s="78"/>
      <c r="S30" s="78"/>
    </row>
    <row r="31" spans="1:19" ht="15.5" x14ac:dyDescent="0.35">
      <c r="A31" s="5">
        <v>27</v>
      </c>
      <c r="B31" s="5" t="s">
        <v>312</v>
      </c>
      <c r="C31" s="5" t="s">
        <v>454</v>
      </c>
      <c r="D31" s="5" t="s">
        <v>87</v>
      </c>
      <c r="E31" s="5">
        <v>8488</v>
      </c>
      <c r="F31" s="5">
        <v>480</v>
      </c>
      <c r="G31" s="5" t="s">
        <v>119</v>
      </c>
      <c r="H31" s="5">
        <v>1</v>
      </c>
      <c r="J31" s="5" t="s">
        <v>118</v>
      </c>
      <c r="K31" s="30">
        <v>174</v>
      </c>
      <c r="L31" s="5"/>
      <c r="M31" s="7"/>
      <c r="N31" s="7"/>
      <c r="O31" s="16">
        <v>174</v>
      </c>
      <c r="P31" s="36"/>
    </row>
    <row r="32" spans="1:19" ht="15.5" x14ac:dyDescent="0.35">
      <c r="A32" s="5">
        <v>28</v>
      </c>
      <c r="B32" s="5" t="s">
        <v>313</v>
      </c>
      <c r="C32" s="5" t="s">
        <v>454</v>
      </c>
      <c r="D32" s="5" t="s">
        <v>87</v>
      </c>
      <c r="E32" s="5">
        <v>12772</v>
      </c>
      <c r="F32" s="5">
        <v>690</v>
      </c>
      <c r="G32" s="5" t="s">
        <v>119</v>
      </c>
      <c r="H32" s="5">
        <v>1</v>
      </c>
      <c r="J32" s="5" t="s">
        <v>118</v>
      </c>
      <c r="K32" s="30">
        <v>174</v>
      </c>
      <c r="L32" s="5"/>
      <c r="M32" s="7"/>
      <c r="N32" s="7"/>
      <c r="O32" s="16">
        <v>174</v>
      </c>
      <c r="P32" s="36"/>
    </row>
    <row r="33" spans="1:16" ht="15.5" x14ac:dyDescent="0.35">
      <c r="A33" s="5">
        <v>29</v>
      </c>
      <c r="B33" s="5" t="s">
        <v>314</v>
      </c>
      <c r="C33" s="5" t="s">
        <v>452</v>
      </c>
      <c r="D33" s="5" t="s">
        <v>87</v>
      </c>
      <c r="E33" s="5">
        <v>26172</v>
      </c>
      <c r="F33" s="5">
        <v>15360</v>
      </c>
      <c r="G33" s="5" t="s">
        <v>93</v>
      </c>
      <c r="H33" s="5">
        <v>0.3</v>
      </c>
      <c r="J33" s="5" t="s">
        <v>94</v>
      </c>
      <c r="K33" s="30">
        <v>21823</v>
      </c>
      <c r="L33" s="5"/>
      <c r="M33" s="7"/>
      <c r="N33" s="7"/>
      <c r="O33" s="16">
        <v>21823</v>
      </c>
      <c r="P33" s="36"/>
    </row>
    <row r="34" spans="1:16" ht="15.5" x14ac:dyDescent="0.35">
      <c r="A34" s="5">
        <v>30</v>
      </c>
      <c r="B34" s="5" t="s">
        <v>315</v>
      </c>
      <c r="C34" s="5" t="s">
        <v>452</v>
      </c>
      <c r="D34" s="5" t="s">
        <v>87</v>
      </c>
      <c r="E34" s="5">
        <v>132</v>
      </c>
      <c r="F34" s="5">
        <v>6500</v>
      </c>
      <c r="G34" s="5" t="s">
        <v>82</v>
      </c>
      <c r="H34" s="5">
        <v>0.6</v>
      </c>
      <c r="J34" s="5" t="s">
        <v>83</v>
      </c>
      <c r="K34" s="30">
        <v>1421</v>
      </c>
      <c r="L34" s="5"/>
      <c r="M34" s="7"/>
      <c r="N34" s="7"/>
      <c r="O34" s="16">
        <v>1421</v>
      </c>
      <c r="P34" s="36"/>
    </row>
    <row r="35" spans="1:16" ht="15.5" x14ac:dyDescent="0.35">
      <c r="A35" s="5">
        <v>31</v>
      </c>
      <c r="B35" s="5" t="s">
        <v>316</v>
      </c>
      <c r="C35" s="5" t="s">
        <v>454</v>
      </c>
      <c r="D35" s="5" t="s">
        <v>87</v>
      </c>
      <c r="E35" s="5">
        <v>72832</v>
      </c>
      <c r="F35" s="5">
        <v>610</v>
      </c>
      <c r="G35" s="5" t="s">
        <v>84</v>
      </c>
      <c r="H35" s="5">
        <v>0.85</v>
      </c>
      <c r="J35" s="5" t="s">
        <v>118</v>
      </c>
      <c r="K35" s="30">
        <v>174</v>
      </c>
      <c r="L35" s="5"/>
      <c r="M35" s="7"/>
      <c r="N35" s="7"/>
      <c r="O35" s="16">
        <v>174</v>
      </c>
      <c r="P35" s="36"/>
    </row>
    <row r="36" spans="1:16" ht="15.5" x14ac:dyDescent="0.35">
      <c r="A36" s="5">
        <v>32</v>
      </c>
      <c r="B36" s="5" t="s">
        <v>317</v>
      </c>
      <c r="C36" s="5" t="s">
        <v>454</v>
      </c>
      <c r="D36" s="5" t="s">
        <v>87</v>
      </c>
      <c r="E36" s="5">
        <v>9697</v>
      </c>
      <c r="F36" s="5">
        <v>2290</v>
      </c>
      <c r="G36" s="5" t="s">
        <v>119</v>
      </c>
      <c r="H36" s="5">
        <v>1</v>
      </c>
      <c r="J36" s="5" t="s">
        <v>89</v>
      </c>
      <c r="K36" s="30">
        <v>503</v>
      </c>
      <c r="L36" s="5"/>
      <c r="M36" s="7"/>
      <c r="N36" s="7"/>
      <c r="O36" s="16">
        <v>503</v>
      </c>
      <c r="P36" s="36"/>
    </row>
    <row r="37" spans="1:16" ht="15.5" x14ac:dyDescent="0.35">
      <c r="A37" s="5">
        <v>33</v>
      </c>
      <c r="B37" s="5" t="s">
        <v>318</v>
      </c>
      <c r="C37" s="5" t="s">
        <v>453</v>
      </c>
      <c r="D37" s="5" t="s">
        <v>87</v>
      </c>
      <c r="E37" s="5">
        <v>915</v>
      </c>
      <c r="F37" s="5">
        <v>16860</v>
      </c>
      <c r="G37" s="5" t="s">
        <v>93</v>
      </c>
      <c r="H37" s="5">
        <v>0.3</v>
      </c>
      <c r="J37" s="5" t="s">
        <v>94</v>
      </c>
      <c r="K37" s="30">
        <v>6823</v>
      </c>
      <c r="L37" s="5"/>
      <c r="M37" s="7"/>
      <c r="N37" s="7"/>
      <c r="O37" s="16">
        <v>6823</v>
      </c>
      <c r="P37" s="36"/>
    </row>
    <row r="38" spans="1:16" ht="15.5" x14ac:dyDescent="0.35">
      <c r="A38" s="5">
        <v>34</v>
      </c>
      <c r="B38" s="5" t="s">
        <v>319</v>
      </c>
      <c r="C38" s="5" t="s">
        <v>452</v>
      </c>
      <c r="D38" s="5" t="s">
        <v>87</v>
      </c>
      <c r="E38" s="5">
        <v>11705</v>
      </c>
      <c r="F38" s="5">
        <v>12920</v>
      </c>
      <c r="G38" s="5" t="s">
        <v>133</v>
      </c>
      <c r="H38" s="5">
        <v>0.45</v>
      </c>
      <c r="J38" s="5" t="s">
        <v>83</v>
      </c>
      <c r="K38" s="30">
        <v>1421</v>
      </c>
      <c r="L38" s="5"/>
      <c r="M38" s="7"/>
      <c r="N38" s="7"/>
      <c r="O38" s="16">
        <v>1421</v>
      </c>
      <c r="P38" s="36"/>
    </row>
    <row r="39" spans="1:16" ht="15.5" x14ac:dyDescent="0.35">
      <c r="A39" s="5">
        <v>35</v>
      </c>
      <c r="B39" s="5" t="s">
        <v>320</v>
      </c>
      <c r="C39" s="5" t="s">
        <v>454</v>
      </c>
      <c r="D39" s="5" t="s">
        <v>87</v>
      </c>
      <c r="E39" s="5">
        <v>10321</v>
      </c>
      <c r="F39" s="5">
        <v>2620</v>
      </c>
      <c r="G39" s="5" t="s">
        <v>84</v>
      </c>
      <c r="H39" s="5">
        <v>0.85</v>
      </c>
      <c r="J39" s="5" t="s">
        <v>89</v>
      </c>
      <c r="K39" s="30">
        <v>503</v>
      </c>
      <c r="L39" s="5"/>
      <c r="M39" s="7"/>
      <c r="N39" s="7"/>
      <c r="O39" s="16">
        <v>503</v>
      </c>
      <c r="P39" s="36"/>
    </row>
    <row r="40" spans="1:16" ht="15.5" x14ac:dyDescent="0.35">
      <c r="A40" s="5">
        <v>36</v>
      </c>
      <c r="B40" s="5" t="s">
        <v>321</v>
      </c>
      <c r="C40" s="5" t="s">
        <v>450</v>
      </c>
      <c r="D40" s="5" t="s">
        <v>87</v>
      </c>
      <c r="E40" s="5">
        <v>1543</v>
      </c>
      <c r="F40" s="5">
        <v>19600</v>
      </c>
      <c r="G40" s="5" t="s">
        <v>136</v>
      </c>
      <c r="H40" s="5">
        <v>0.15</v>
      </c>
      <c r="J40" s="5" t="s">
        <v>94</v>
      </c>
      <c r="K40" s="30">
        <v>11823</v>
      </c>
      <c r="L40" s="5"/>
      <c r="M40" s="7"/>
      <c r="N40" s="7"/>
      <c r="O40" s="16">
        <v>11823</v>
      </c>
      <c r="P40" s="36"/>
    </row>
    <row r="41" spans="1:16" ht="15.5" x14ac:dyDescent="0.35">
      <c r="A41" s="5">
        <v>37</v>
      </c>
      <c r="B41" s="5" t="s">
        <v>322</v>
      </c>
      <c r="C41" s="5" t="s">
        <v>452</v>
      </c>
      <c r="D41" s="5" t="s">
        <v>87</v>
      </c>
      <c r="E41" s="5">
        <v>184</v>
      </c>
      <c r="F41" s="5">
        <v>18430</v>
      </c>
      <c r="G41" s="5" t="s">
        <v>98</v>
      </c>
      <c r="H41" s="5">
        <v>0.15</v>
      </c>
      <c r="J41" s="5" t="s">
        <v>94</v>
      </c>
      <c r="K41" s="30">
        <v>6823</v>
      </c>
      <c r="L41" s="5"/>
      <c r="M41" s="7"/>
      <c r="N41" s="7"/>
      <c r="O41" s="16">
        <v>6823</v>
      </c>
      <c r="P41" s="36"/>
    </row>
    <row r="42" spans="1:16" ht="15.5" x14ac:dyDescent="0.35">
      <c r="A42" s="5">
        <v>38</v>
      </c>
      <c r="B42" s="5" t="s">
        <v>323</v>
      </c>
      <c r="C42" s="5" t="s">
        <v>450</v>
      </c>
      <c r="D42" s="5" t="s">
        <v>87</v>
      </c>
      <c r="E42" s="5">
        <v>883</v>
      </c>
      <c r="F42" s="5">
        <v>31520</v>
      </c>
      <c r="G42" s="5" t="s">
        <v>98</v>
      </c>
      <c r="H42" s="5">
        <v>0.15</v>
      </c>
      <c r="J42" s="5" t="s">
        <v>94</v>
      </c>
      <c r="K42" s="30">
        <v>6823</v>
      </c>
      <c r="L42" s="5"/>
      <c r="M42" s="7"/>
      <c r="N42" s="7"/>
      <c r="O42" s="16">
        <v>6823</v>
      </c>
      <c r="P42" s="36"/>
    </row>
    <row r="43" spans="1:16" ht="15.5" x14ac:dyDescent="0.35">
      <c r="A43" s="35">
        <v>39</v>
      </c>
      <c r="B43" s="35" t="s">
        <v>324</v>
      </c>
      <c r="C43" s="35" t="s">
        <v>450</v>
      </c>
      <c r="D43" s="35" t="s">
        <v>87</v>
      </c>
      <c r="E43" s="35">
        <v>34531</v>
      </c>
      <c r="F43" s="35">
        <v>26100</v>
      </c>
      <c r="G43" s="35" t="s">
        <v>98</v>
      </c>
      <c r="H43" s="35">
        <v>0.15</v>
      </c>
      <c r="I43" s="35" t="s">
        <v>513</v>
      </c>
      <c r="J43" s="35" t="s">
        <v>94</v>
      </c>
      <c r="K43" s="90">
        <v>21823</v>
      </c>
      <c r="L43" s="35" t="s">
        <v>513</v>
      </c>
      <c r="M43" s="184" t="s">
        <v>515</v>
      </c>
      <c r="N43" s="184" t="s">
        <v>515</v>
      </c>
      <c r="O43" s="16">
        <v>21823</v>
      </c>
      <c r="P43" s="36"/>
    </row>
    <row r="44" spans="1:16" ht="15.5" x14ac:dyDescent="0.35">
      <c r="A44" s="35">
        <v>40</v>
      </c>
      <c r="B44" s="35" t="s">
        <v>325</v>
      </c>
      <c r="C44" s="35" t="s">
        <v>450</v>
      </c>
      <c r="D44" s="35" t="s">
        <v>87</v>
      </c>
      <c r="E44" s="35">
        <v>18132</v>
      </c>
      <c r="F44" s="35">
        <v>73520</v>
      </c>
      <c r="G44" s="35" t="s">
        <v>101</v>
      </c>
      <c r="H44" s="35">
        <v>0</v>
      </c>
      <c r="I44" s="35" t="s">
        <v>513</v>
      </c>
      <c r="J44" s="35" t="s">
        <v>94</v>
      </c>
      <c r="K44" s="90">
        <v>16823</v>
      </c>
      <c r="L44" s="35" t="s">
        <v>513</v>
      </c>
      <c r="M44" s="184" t="s">
        <v>515</v>
      </c>
      <c r="N44" s="184" t="s">
        <v>515</v>
      </c>
      <c r="O44" s="16">
        <v>16823</v>
      </c>
      <c r="P44" s="36"/>
    </row>
    <row r="45" spans="1:16" ht="15.5" x14ac:dyDescent="0.35">
      <c r="A45" s="5">
        <v>41</v>
      </c>
      <c r="B45" s="5" t="s">
        <v>326</v>
      </c>
      <c r="C45" s="5" t="s">
        <v>452</v>
      </c>
      <c r="D45" s="5" t="s">
        <v>87</v>
      </c>
      <c r="E45" s="5">
        <v>310</v>
      </c>
      <c r="F45" s="5">
        <v>8430</v>
      </c>
      <c r="G45" s="5" t="s">
        <v>82</v>
      </c>
      <c r="H45" s="5">
        <v>0.6</v>
      </c>
      <c r="J45" s="5" t="s">
        <v>83</v>
      </c>
      <c r="K45" s="30">
        <v>1421</v>
      </c>
      <c r="L45" s="5"/>
      <c r="M45" s="7"/>
      <c r="N45" s="7"/>
      <c r="O45" s="16">
        <v>1421</v>
      </c>
      <c r="P45" s="36"/>
    </row>
    <row r="46" spans="1:16" ht="15.5" x14ac:dyDescent="0.35">
      <c r="A46" s="5">
        <v>42</v>
      </c>
      <c r="B46" s="5" t="s">
        <v>327</v>
      </c>
      <c r="C46" s="5" t="s">
        <v>452</v>
      </c>
      <c r="D46" s="5" t="s">
        <v>87</v>
      </c>
      <c r="E46" s="5">
        <v>328</v>
      </c>
      <c r="F46" s="5">
        <v>9050</v>
      </c>
      <c r="G46" s="5" t="s">
        <v>82</v>
      </c>
      <c r="H46" s="5">
        <v>0.6</v>
      </c>
      <c r="J46" s="5" t="s">
        <v>83</v>
      </c>
      <c r="K46" s="30">
        <v>1421</v>
      </c>
      <c r="L46" s="5"/>
      <c r="M46" s="7"/>
      <c r="N46" s="7"/>
      <c r="O46" s="16">
        <v>1421</v>
      </c>
      <c r="P46" s="36"/>
    </row>
    <row r="47" spans="1:16" ht="15.5" x14ac:dyDescent="0.35">
      <c r="A47" s="5">
        <v>43</v>
      </c>
      <c r="B47" s="5" t="s">
        <v>328</v>
      </c>
      <c r="C47" s="5" t="s">
        <v>452</v>
      </c>
      <c r="D47" s="5" t="s">
        <v>87</v>
      </c>
      <c r="E47" s="5">
        <v>13</v>
      </c>
      <c r="F47" s="5">
        <v>6300</v>
      </c>
      <c r="G47" s="5" t="s">
        <v>82</v>
      </c>
      <c r="H47" s="5">
        <v>0.6</v>
      </c>
      <c r="J47" s="5" t="s">
        <v>83</v>
      </c>
      <c r="K47" s="30">
        <v>1421</v>
      </c>
      <c r="L47" s="5"/>
      <c r="M47" s="7"/>
      <c r="N47" s="7"/>
      <c r="O47" s="16">
        <v>1421</v>
      </c>
      <c r="P47" s="36"/>
    </row>
    <row r="48" spans="1:16" ht="15.5" x14ac:dyDescent="0.35">
      <c r="A48" s="5">
        <v>44</v>
      </c>
      <c r="B48" s="5" t="s">
        <v>329</v>
      </c>
      <c r="C48" s="5" t="s">
        <v>451</v>
      </c>
      <c r="D48" s="5" t="s">
        <v>87</v>
      </c>
      <c r="E48" s="5">
        <v>17008</v>
      </c>
      <c r="F48" s="5">
        <v>4100</v>
      </c>
      <c r="G48" s="5" t="s">
        <v>88</v>
      </c>
      <c r="H48" s="5">
        <v>0.75</v>
      </c>
      <c r="J48" s="5" t="s">
        <v>89</v>
      </c>
      <c r="K48" s="30">
        <v>503</v>
      </c>
      <c r="L48" s="5"/>
      <c r="M48" s="7"/>
      <c r="N48" s="7"/>
      <c r="O48" s="16">
        <v>503</v>
      </c>
      <c r="P48" s="36"/>
    </row>
    <row r="49" spans="1:16" ht="15.5" x14ac:dyDescent="0.35">
      <c r="A49" s="5">
        <v>45</v>
      </c>
      <c r="B49" s="5" t="s">
        <v>330</v>
      </c>
      <c r="C49" s="5" t="s">
        <v>452</v>
      </c>
      <c r="D49" s="5" t="s">
        <v>87</v>
      </c>
      <c r="E49" s="5">
        <v>48</v>
      </c>
      <c r="F49" s="5">
        <v>4720</v>
      </c>
      <c r="G49" s="5" t="s">
        <v>82</v>
      </c>
      <c r="H49" s="5">
        <v>0.6</v>
      </c>
      <c r="J49" s="5" t="s">
        <v>83</v>
      </c>
      <c r="K49" s="30">
        <v>1421</v>
      </c>
      <c r="L49" s="5"/>
      <c r="M49" s="7"/>
      <c r="N49" s="7"/>
      <c r="O49" s="16">
        <v>1421</v>
      </c>
      <c r="P49" s="36"/>
    </row>
    <row r="50" spans="1:16" ht="15.5" x14ac:dyDescent="0.35">
      <c r="A50" s="5">
        <v>46</v>
      </c>
      <c r="B50" s="5" t="s">
        <v>331</v>
      </c>
      <c r="C50" s="5" t="s">
        <v>450</v>
      </c>
      <c r="D50" s="5" t="s">
        <v>87</v>
      </c>
      <c r="E50" s="5">
        <v>731</v>
      </c>
      <c r="F50" s="5">
        <v>27120</v>
      </c>
      <c r="G50" s="5" t="s">
        <v>98</v>
      </c>
      <c r="H50" s="5">
        <v>0.15</v>
      </c>
      <c r="J50" s="5" t="s">
        <v>94</v>
      </c>
      <c r="K50" s="30">
        <v>6823</v>
      </c>
      <c r="L50" s="5"/>
      <c r="M50" s="7"/>
      <c r="N50" s="7"/>
      <c r="O50" s="16">
        <v>6823</v>
      </c>
      <c r="P50" s="36"/>
    </row>
    <row r="51" spans="1:16" ht="15.5" x14ac:dyDescent="0.35">
      <c r="A51" s="5">
        <v>47</v>
      </c>
      <c r="B51" s="5" t="s">
        <v>332</v>
      </c>
      <c r="C51" s="5" t="s">
        <v>454</v>
      </c>
      <c r="D51" s="5" t="s">
        <v>87</v>
      </c>
      <c r="E51" s="5">
        <v>3450</v>
      </c>
      <c r="F51" s="5">
        <v>9830</v>
      </c>
      <c r="G51" s="5" t="s">
        <v>88</v>
      </c>
      <c r="H51" s="5">
        <v>0.75</v>
      </c>
      <c r="J51" s="5" t="s">
        <v>83</v>
      </c>
      <c r="K51" s="30">
        <v>1421</v>
      </c>
      <c r="L51" s="5"/>
      <c r="M51" s="7"/>
      <c r="N51" s="7"/>
      <c r="O51" s="16">
        <v>1421</v>
      </c>
      <c r="P51" s="36"/>
    </row>
    <row r="52" spans="1:16" ht="15.5" x14ac:dyDescent="0.35">
      <c r="A52" s="5">
        <v>48</v>
      </c>
      <c r="B52" s="5" t="s">
        <v>333</v>
      </c>
      <c r="C52" s="5" t="s">
        <v>453</v>
      </c>
      <c r="D52" s="5" t="s">
        <v>87</v>
      </c>
      <c r="E52" s="5">
        <v>984</v>
      </c>
      <c r="F52" s="5">
        <v>5390</v>
      </c>
      <c r="G52" s="5" t="s">
        <v>82</v>
      </c>
      <c r="H52" s="5">
        <v>0.6</v>
      </c>
      <c r="J52" s="5" t="s">
        <v>83</v>
      </c>
      <c r="K52" s="30">
        <v>1421</v>
      </c>
      <c r="L52" s="5"/>
      <c r="M52" s="7"/>
      <c r="N52" s="7"/>
      <c r="O52" s="16">
        <v>1421</v>
      </c>
      <c r="P52" s="36"/>
    </row>
    <row r="53" spans="1:16" ht="15.5" x14ac:dyDescent="0.35">
      <c r="A53" s="5">
        <v>49</v>
      </c>
      <c r="B53" s="5" t="s">
        <v>334</v>
      </c>
      <c r="C53" s="5" t="s">
        <v>450</v>
      </c>
      <c r="D53" s="5" t="s">
        <v>87</v>
      </c>
      <c r="E53" s="5">
        <v>29977</v>
      </c>
      <c r="F53" s="5">
        <v>54930</v>
      </c>
      <c r="G53" s="5" t="s">
        <v>101</v>
      </c>
      <c r="H53" s="5">
        <v>0</v>
      </c>
      <c r="J53" s="5" t="s">
        <v>94</v>
      </c>
      <c r="K53" s="30">
        <v>21823</v>
      </c>
      <c r="L53" s="5"/>
      <c r="M53" s="7"/>
      <c r="N53" s="7"/>
      <c r="O53" s="16">
        <v>21823</v>
      </c>
      <c r="P53" s="36"/>
    </row>
    <row r="54" spans="1:16" ht="15.5" x14ac:dyDescent="0.35">
      <c r="A54" s="35">
        <v>50</v>
      </c>
      <c r="B54" s="35" t="s">
        <v>335</v>
      </c>
      <c r="C54" s="35" t="s">
        <v>450</v>
      </c>
      <c r="D54" s="35" t="s">
        <v>87</v>
      </c>
      <c r="E54" s="35">
        <v>106075</v>
      </c>
      <c r="F54" s="35">
        <v>45290</v>
      </c>
      <c r="G54" s="35" t="s">
        <v>98</v>
      </c>
      <c r="H54" s="35">
        <v>0.15</v>
      </c>
      <c r="I54" s="35" t="s">
        <v>513</v>
      </c>
      <c r="J54" s="35" t="s">
        <v>94</v>
      </c>
      <c r="K54" s="90">
        <v>36823</v>
      </c>
      <c r="L54" s="35" t="s">
        <v>513</v>
      </c>
      <c r="M54" s="184" t="s">
        <v>515</v>
      </c>
      <c r="N54" s="184" t="s">
        <v>515</v>
      </c>
      <c r="O54" s="16">
        <v>36823</v>
      </c>
      <c r="P54" s="36"/>
    </row>
    <row r="55" spans="1:16" ht="15.5" x14ac:dyDescent="0.35">
      <c r="A55" s="5">
        <v>51</v>
      </c>
      <c r="B55" s="5" t="s">
        <v>336</v>
      </c>
      <c r="C55" s="5" t="s">
        <v>454</v>
      </c>
      <c r="D55" s="5" t="s">
        <v>87</v>
      </c>
      <c r="E55" s="5">
        <v>19599</v>
      </c>
      <c r="F55" s="5">
        <v>800</v>
      </c>
      <c r="G55" s="5" t="s">
        <v>90</v>
      </c>
      <c r="H55" s="5">
        <v>0.92500000000000004</v>
      </c>
      <c r="J55" s="5" t="s">
        <v>118</v>
      </c>
      <c r="K55" s="30">
        <v>174</v>
      </c>
      <c r="L55" s="5"/>
      <c r="M55" s="7"/>
      <c r="N55" s="7"/>
      <c r="O55" s="16">
        <v>174</v>
      </c>
      <c r="P55" s="36"/>
    </row>
    <row r="56" spans="1:16" ht="15.5" x14ac:dyDescent="0.35">
      <c r="A56" s="5">
        <v>52</v>
      </c>
      <c r="B56" s="5" t="s">
        <v>337</v>
      </c>
      <c r="C56" s="5" t="s">
        <v>450</v>
      </c>
      <c r="D56" s="5" t="s">
        <v>87</v>
      </c>
      <c r="E56" s="5">
        <v>512</v>
      </c>
      <c r="F56" s="5">
        <v>5600</v>
      </c>
      <c r="G56" s="5" t="s">
        <v>82</v>
      </c>
      <c r="H56" s="5">
        <v>0.6</v>
      </c>
      <c r="J56" s="5" t="s">
        <v>83</v>
      </c>
      <c r="K56" s="30">
        <v>1421</v>
      </c>
      <c r="L56" s="5"/>
      <c r="M56" s="7"/>
      <c r="N56" s="7"/>
      <c r="O56" s="16">
        <v>1421</v>
      </c>
      <c r="P56" s="36"/>
    </row>
    <row r="57" spans="1:16" ht="15.5" x14ac:dyDescent="0.35">
      <c r="A57" s="35">
        <v>53</v>
      </c>
      <c r="B57" s="35" t="s">
        <v>338</v>
      </c>
      <c r="C57" s="35" t="s">
        <v>450</v>
      </c>
      <c r="D57" s="35" t="s">
        <v>87</v>
      </c>
      <c r="E57" s="35">
        <v>36756</v>
      </c>
      <c r="F57" s="35">
        <v>54030</v>
      </c>
      <c r="G57" s="35" t="s">
        <v>101</v>
      </c>
      <c r="H57" s="35">
        <v>0</v>
      </c>
      <c r="I57" s="35" t="s">
        <v>513</v>
      </c>
      <c r="J57" s="35" t="s">
        <v>94</v>
      </c>
      <c r="K57" s="90">
        <v>21823</v>
      </c>
      <c r="L57" s="35" t="s">
        <v>513</v>
      </c>
      <c r="M57" s="184" t="s">
        <v>515</v>
      </c>
      <c r="N57" s="184" t="s">
        <v>515</v>
      </c>
      <c r="O57" s="16">
        <v>21823</v>
      </c>
      <c r="P57" s="36"/>
    </row>
    <row r="58" spans="1:16" ht="15.5" x14ac:dyDescent="0.35">
      <c r="A58" s="5">
        <v>54</v>
      </c>
      <c r="B58" s="5" t="s">
        <v>339</v>
      </c>
      <c r="C58" s="5" t="s">
        <v>454</v>
      </c>
      <c r="D58" s="5" t="s">
        <v>87</v>
      </c>
      <c r="E58" s="5">
        <v>198596</v>
      </c>
      <c r="F58" s="5">
        <v>2380</v>
      </c>
      <c r="G58" s="5" t="s">
        <v>84</v>
      </c>
      <c r="H58" s="5">
        <v>0.85</v>
      </c>
      <c r="J58" s="5" t="s">
        <v>89</v>
      </c>
      <c r="K58" s="30">
        <v>503</v>
      </c>
      <c r="L58" s="5"/>
      <c r="M58" s="7"/>
      <c r="N58" s="7"/>
      <c r="O58" s="16">
        <v>503</v>
      </c>
      <c r="P58" s="36"/>
    </row>
    <row r="59" spans="1:16" ht="15.5" x14ac:dyDescent="0.35">
      <c r="A59" s="5">
        <v>55</v>
      </c>
      <c r="B59" s="5" t="s">
        <v>340</v>
      </c>
      <c r="C59" s="5" t="s">
        <v>450</v>
      </c>
      <c r="D59" s="5" t="s">
        <v>87</v>
      </c>
      <c r="E59" s="5">
        <v>4703</v>
      </c>
      <c r="F59" s="5">
        <v>21810</v>
      </c>
      <c r="G59" s="5" t="s">
        <v>98</v>
      </c>
      <c r="H59" s="5">
        <v>0.15</v>
      </c>
      <c r="J59" s="5" t="s">
        <v>94</v>
      </c>
      <c r="K59" s="30">
        <v>11823</v>
      </c>
      <c r="L59" s="5"/>
      <c r="M59" s="7"/>
      <c r="N59" s="7"/>
      <c r="O59" s="16">
        <v>11823</v>
      </c>
      <c r="P59" s="36"/>
    </row>
    <row r="60" spans="1:16" ht="15.5" x14ac:dyDescent="0.35">
      <c r="A60" s="5">
        <v>56</v>
      </c>
      <c r="B60" s="5" t="s">
        <v>341</v>
      </c>
      <c r="C60" s="5" t="s">
        <v>452</v>
      </c>
      <c r="D60" s="5" t="s">
        <v>87</v>
      </c>
      <c r="E60" s="5">
        <v>495</v>
      </c>
      <c r="F60" s="5">
        <v>9070</v>
      </c>
      <c r="G60" s="5" t="s">
        <v>82</v>
      </c>
      <c r="H60" s="5">
        <v>0.6</v>
      </c>
      <c r="J60" s="5" t="s">
        <v>83</v>
      </c>
      <c r="K60" s="30">
        <v>1421</v>
      </c>
      <c r="L60" s="5"/>
      <c r="M60" s="7"/>
      <c r="N60" s="7"/>
      <c r="O60" s="16">
        <v>1421</v>
      </c>
      <c r="P60" s="36"/>
    </row>
    <row r="61" spans="1:16" ht="15.5" x14ac:dyDescent="0.35">
      <c r="A61" s="5">
        <v>57</v>
      </c>
      <c r="B61" s="5" t="s">
        <v>342</v>
      </c>
      <c r="C61" s="5" t="s">
        <v>452</v>
      </c>
      <c r="D61" s="5" t="s">
        <v>87</v>
      </c>
      <c r="E61" s="5">
        <v>97</v>
      </c>
      <c r="F61" s="5">
        <v>5350</v>
      </c>
      <c r="G61" s="5" t="s">
        <v>82</v>
      </c>
      <c r="H61" s="5">
        <v>0.6</v>
      </c>
      <c r="J61" s="5" t="s">
        <v>83</v>
      </c>
      <c r="K61" s="30">
        <v>1421</v>
      </c>
      <c r="L61" s="5"/>
      <c r="M61" s="7"/>
      <c r="N61" s="7"/>
      <c r="O61" s="16">
        <v>1421</v>
      </c>
      <c r="P61" s="36"/>
    </row>
    <row r="62" spans="1:16" ht="15.5" x14ac:dyDescent="0.35">
      <c r="A62" s="5">
        <v>58</v>
      </c>
      <c r="B62" s="5" t="s">
        <v>343</v>
      </c>
      <c r="C62" s="5" t="s">
        <v>454</v>
      </c>
      <c r="D62" s="5" t="s">
        <v>87</v>
      </c>
      <c r="E62" s="5">
        <v>9778</v>
      </c>
      <c r="F62" s="5">
        <v>1190</v>
      </c>
      <c r="G62" s="5" t="s">
        <v>90</v>
      </c>
      <c r="H62" s="5">
        <v>0.92500000000000004</v>
      </c>
      <c r="J62" s="5" t="s">
        <v>118</v>
      </c>
      <c r="K62" s="30">
        <v>174</v>
      </c>
      <c r="L62" s="5"/>
      <c r="M62" s="7"/>
      <c r="N62" s="7"/>
      <c r="O62" s="16">
        <v>174</v>
      </c>
      <c r="P62" s="36"/>
    </row>
    <row r="63" spans="1:16" ht="15.5" x14ac:dyDescent="0.35">
      <c r="A63" s="5">
        <v>59</v>
      </c>
      <c r="B63" s="5" t="s">
        <v>344</v>
      </c>
      <c r="C63" s="5" t="s">
        <v>452</v>
      </c>
      <c r="D63" s="5" t="s">
        <v>87</v>
      </c>
      <c r="E63" s="5">
        <v>3719</v>
      </c>
      <c r="F63" s="5">
        <v>14920</v>
      </c>
      <c r="G63" s="5" t="s">
        <v>82</v>
      </c>
      <c r="H63" s="5">
        <v>0.6</v>
      </c>
      <c r="J63" s="5" t="s">
        <v>94</v>
      </c>
      <c r="K63" s="30">
        <v>11823</v>
      </c>
      <c r="L63" s="5"/>
      <c r="M63" s="7"/>
      <c r="N63" s="7"/>
      <c r="O63" s="16">
        <v>11823</v>
      </c>
      <c r="P63" s="36"/>
    </row>
    <row r="64" spans="1:16" ht="15.5" x14ac:dyDescent="0.35">
      <c r="A64" s="5">
        <v>60</v>
      </c>
      <c r="B64" s="5" t="s">
        <v>345</v>
      </c>
      <c r="C64" s="5" t="s">
        <v>452</v>
      </c>
      <c r="D64" s="5" t="s">
        <v>87</v>
      </c>
      <c r="E64" s="5">
        <v>515</v>
      </c>
      <c r="F64" s="5">
        <v>1610</v>
      </c>
      <c r="G64" s="5" t="s">
        <v>84</v>
      </c>
      <c r="H64" s="5">
        <v>0.85</v>
      </c>
      <c r="J64" s="5" t="s">
        <v>89</v>
      </c>
      <c r="K64" s="30">
        <v>503</v>
      </c>
      <c r="L64" s="5"/>
      <c r="M64" s="7"/>
      <c r="N64" s="7"/>
      <c r="O64" s="16">
        <v>503</v>
      </c>
      <c r="P64" s="36"/>
    </row>
    <row r="65" spans="1:16" ht="15.5" x14ac:dyDescent="0.35">
      <c r="A65" s="5">
        <v>61</v>
      </c>
      <c r="B65" s="5" t="s">
        <v>346</v>
      </c>
      <c r="C65" s="5" t="s">
        <v>452</v>
      </c>
      <c r="D65" s="5" t="s">
        <v>87</v>
      </c>
      <c r="E65" s="5">
        <v>31</v>
      </c>
      <c r="F65" s="5">
        <v>2750</v>
      </c>
      <c r="G65" s="5" t="s">
        <v>88</v>
      </c>
      <c r="H65" s="5">
        <v>0.75</v>
      </c>
      <c r="J65" s="5" t="s">
        <v>89</v>
      </c>
      <c r="K65" s="30">
        <v>503</v>
      </c>
      <c r="L65" s="5"/>
      <c r="M65" s="7"/>
      <c r="N65" s="7"/>
      <c r="O65" s="16">
        <v>503</v>
      </c>
      <c r="P65" s="36"/>
    </row>
    <row r="66" spans="1:16" ht="15.5" x14ac:dyDescent="0.35">
      <c r="A66" s="35">
        <v>62</v>
      </c>
      <c r="B66" s="71" t="s">
        <v>347</v>
      </c>
      <c r="C66" s="35" t="s">
        <v>453</v>
      </c>
      <c r="D66" s="35" t="s">
        <v>87</v>
      </c>
      <c r="E66" s="35">
        <v>30445</v>
      </c>
      <c r="F66" s="35">
        <v>54370</v>
      </c>
      <c r="G66" s="35" t="s">
        <v>101</v>
      </c>
      <c r="H66" s="35">
        <v>0</v>
      </c>
      <c r="I66" s="35" t="s">
        <v>513</v>
      </c>
      <c r="J66" s="35" t="s">
        <v>94</v>
      </c>
      <c r="K66" s="90">
        <v>21823</v>
      </c>
      <c r="L66" s="35" t="s">
        <v>513</v>
      </c>
      <c r="M66" s="184" t="s">
        <v>515</v>
      </c>
      <c r="N66" s="184" t="s">
        <v>515</v>
      </c>
      <c r="O66" s="16">
        <v>21823</v>
      </c>
      <c r="P66" s="36"/>
    </row>
    <row r="67" spans="1:16" ht="15.5" x14ac:dyDescent="0.35">
      <c r="A67" s="5">
        <v>63</v>
      </c>
      <c r="B67" s="5" t="s">
        <v>348</v>
      </c>
      <c r="C67" s="5" t="s">
        <v>450</v>
      </c>
      <c r="D67" s="5" t="s">
        <v>87</v>
      </c>
      <c r="E67" s="5">
        <v>477</v>
      </c>
      <c r="F67" s="5">
        <v>19010</v>
      </c>
      <c r="G67" s="5" t="s">
        <v>98</v>
      </c>
      <c r="H67" s="5">
        <v>0.15</v>
      </c>
      <c r="J67" s="5" t="s">
        <v>94</v>
      </c>
      <c r="K67" s="30">
        <v>6823</v>
      </c>
      <c r="L67" s="5"/>
      <c r="M67" s="7"/>
      <c r="N67" s="7"/>
      <c r="O67" s="16">
        <v>6823</v>
      </c>
      <c r="P67" s="36"/>
    </row>
    <row r="68" spans="1:16" ht="15.5" x14ac:dyDescent="0.35">
      <c r="A68" s="5">
        <v>64</v>
      </c>
      <c r="B68" s="5" t="s">
        <v>349</v>
      </c>
      <c r="C68" s="5" t="s">
        <v>450</v>
      </c>
      <c r="D68" s="5" t="s">
        <v>87</v>
      </c>
      <c r="E68" s="5">
        <v>1518</v>
      </c>
      <c r="F68" s="5">
        <v>68660</v>
      </c>
      <c r="G68" s="5" t="s">
        <v>101</v>
      </c>
      <c r="H68" s="5">
        <v>0</v>
      </c>
      <c r="J68" s="5" t="s">
        <v>94</v>
      </c>
      <c r="K68" s="30">
        <v>11823</v>
      </c>
      <c r="L68" s="5"/>
      <c r="M68" s="7"/>
      <c r="N68" s="7"/>
      <c r="O68" s="16">
        <v>11823</v>
      </c>
      <c r="P68" s="36"/>
    </row>
    <row r="69" spans="1:16" ht="15.5" x14ac:dyDescent="0.35">
      <c r="A69" s="35">
        <v>65</v>
      </c>
      <c r="B69" s="35" t="s">
        <v>350</v>
      </c>
      <c r="C69" s="35" t="s">
        <v>453</v>
      </c>
      <c r="D69" s="35" t="s">
        <v>87</v>
      </c>
      <c r="E69" s="35">
        <v>1962601</v>
      </c>
      <c r="F69" s="35">
        <v>2390</v>
      </c>
      <c r="G69" s="35" t="s">
        <v>84</v>
      </c>
      <c r="H69" s="35">
        <v>0.85</v>
      </c>
      <c r="I69" s="35" t="s">
        <v>513</v>
      </c>
      <c r="J69" s="35" t="s">
        <v>89</v>
      </c>
      <c r="K69" s="90">
        <v>503</v>
      </c>
      <c r="L69" s="35" t="s">
        <v>513</v>
      </c>
      <c r="M69" s="184" t="s">
        <v>515</v>
      </c>
      <c r="N69" s="184" t="s">
        <v>515</v>
      </c>
      <c r="O69" s="16">
        <v>503</v>
      </c>
      <c r="P69" s="36"/>
    </row>
    <row r="70" spans="1:16" ht="15.5" x14ac:dyDescent="0.35">
      <c r="A70" s="5">
        <v>66</v>
      </c>
      <c r="B70" s="5" t="s">
        <v>351</v>
      </c>
      <c r="C70" s="5" t="s">
        <v>450</v>
      </c>
      <c r="D70" s="5" t="s">
        <v>87</v>
      </c>
      <c r="E70" s="5">
        <v>9115</v>
      </c>
      <c r="F70" s="5">
        <v>79730</v>
      </c>
      <c r="G70" s="5" t="s">
        <v>167</v>
      </c>
      <c r="H70" s="5">
        <v>-0.1</v>
      </c>
      <c r="J70" s="5" t="s">
        <v>94</v>
      </c>
      <c r="K70" s="30">
        <v>16823</v>
      </c>
      <c r="L70" s="5"/>
      <c r="M70" s="7"/>
      <c r="N70" s="7"/>
      <c r="O70" s="16">
        <v>16823</v>
      </c>
      <c r="P70" s="36"/>
    </row>
    <row r="71" spans="1:16" ht="15.5" x14ac:dyDescent="0.35">
      <c r="A71" s="35">
        <v>67</v>
      </c>
      <c r="B71" s="35" t="s">
        <v>352</v>
      </c>
      <c r="C71" s="35" t="s">
        <v>450</v>
      </c>
      <c r="D71" s="35" t="s">
        <v>87</v>
      </c>
      <c r="E71" s="35">
        <v>61850</v>
      </c>
      <c r="F71" s="35">
        <v>55140</v>
      </c>
      <c r="G71" s="35" t="s">
        <v>101</v>
      </c>
      <c r="H71" s="35">
        <v>0</v>
      </c>
      <c r="I71" s="35" t="s">
        <v>513</v>
      </c>
      <c r="J71" s="35" t="s">
        <v>94</v>
      </c>
      <c r="K71" s="90">
        <v>26823</v>
      </c>
      <c r="L71" s="35" t="s">
        <v>513</v>
      </c>
      <c r="M71" s="184" t="s">
        <v>515</v>
      </c>
      <c r="N71" s="184" t="s">
        <v>515</v>
      </c>
      <c r="O71" s="16">
        <v>26823</v>
      </c>
      <c r="P71" s="36"/>
    </row>
    <row r="72" spans="1:16" ht="15.5" x14ac:dyDescent="0.35">
      <c r="A72" s="35">
        <v>68</v>
      </c>
      <c r="B72" s="35" t="s">
        <v>353</v>
      </c>
      <c r="C72" s="35" t="s">
        <v>450</v>
      </c>
      <c r="D72" s="35" t="s">
        <v>87</v>
      </c>
      <c r="E72" s="35">
        <v>93591</v>
      </c>
      <c r="F72" s="35">
        <v>38200</v>
      </c>
      <c r="G72" s="35" t="s">
        <v>98</v>
      </c>
      <c r="H72" s="35">
        <v>0.15</v>
      </c>
      <c r="I72" s="35" t="s">
        <v>513</v>
      </c>
      <c r="J72" s="35" t="s">
        <v>94</v>
      </c>
      <c r="K72" s="90">
        <v>26823</v>
      </c>
      <c r="L72" s="35" t="s">
        <v>513</v>
      </c>
      <c r="M72" s="184" t="s">
        <v>515</v>
      </c>
      <c r="N72" s="184" t="s">
        <v>515</v>
      </c>
      <c r="O72" s="16">
        <v>26823</v>
      </c>
      <c r="P72" s="36"/>
    </row>
    <row r="73" spans="1:16" ht="15.5" x14ac:dyDescent="0.35">
      <c r="A73" s="5">
        <v>69</v>
      </c>
      <c r="B73" s="5" t="s">
        <v>354</v>
      </c>
      <c r="C73" s="5" t="s">
        <v>452</v>
      </c>
      <c r="D73" s="5" t="s">
        <v>87</v>
      </c>
      <c r="E73" s="5">
        <v>1312</v>
      </c>
      <c r="F73" s="5">
        <v>5760</v>
      </c>
      <c r="G73" s="5" t="s">
        <v>82</v>
      </c>
      <c r="H73" s="5">
        <v>0.6</v>
      </c>
      <c r="J73" s="5" t="s">
        <v>83</v>
      </c>
      <c r="K73" s="30">
        <v>1421</v>
      </c>
      <c r="L73" s="5"/>
      <c r="M73" s="7"/>
      <c r="N73" s="7"/>
      <c r="O73" s="16">
        <v>1421</v>
      </c>
      <c r="P73" s="36"/>
    </row>
    <row r="74" spans="1:16" ht="15.5" x14ac:dyDescent="0.35">
      <c r="A74" s="35">
        <v>70</v>
      </c>
      <c r="B74" s="35" t="s">
        <v>355</v>
      </c>
      <c r="C74" s="35" t="s">
        <v>453</v>
      </c>
      <c r="D74" s="35" t="s">
        <v>87</v>
      </c>
      <c r="E74" s="35">
        <v>23293</v>
      </c>
      <c r="F74" s="35">
        <v>42440</v>
      </c>
      <c r="G74" s="35" t="s">
        <v>98</v>
      </c>
      <c r="H74" s="35">
        <v>0.15</v>
      </c>
      <c r="I74" s="35" t="s">
        <v>513</v>
      </c>
      <c r="J74" s="35" t="s">
        <v>94</v>
      </c>
      <c r="K74" s="90">
        <v>21823</v>
      </c>
      <c r="L74" s="35" t="s">
        <v>513</v>
      </c>
      <c r="M74" s="184" t="s">
        <v>515</v>
      </c>
      <c r="N74" s="184" t="s">
        <v>515</v>
      </c>
      <c r="O74" s="16">
        <v>21823</v>
      </c>
      <c r="P74" s="36"/>
    </row>
    <row r="75" spans="1:16" ht="15.5" x14ac:dyDescent="0.35">
      <c r="A75" s="5">
        <v>71</v>
      </c>
      <c r="B75" s="5" t="s">
        <v>356</v>
      </c>
      <c r="C75" s="5" t="s">
        <v>451</v>
      </c>
      <c r="D75" s="5" t="s">
        <v>87</v>
      </c>
      <c r="E75" s="5">
        <v>15470</v>
      </c>
      <c r="F75" s="5">
        <v>4350</v>
      </c>
      <c r="G75" s="5" t="s">
        <v>88</v>
      </c>
      <c r="H75" s="5">
        <v>0.75</v>
      </c>
      <c r="J75" s="5" t="s">
        <v>83</v>
      </c>
      <c r="K75" s="30">
        <v>1421</v>
      </c>
      <c r="L75" s="5"/>
      <c r="M75" s="7"/>
      <c r="N75" s="7"/>
      <c r="O75" s="16">
        <v>1421</v>
      </c>
      <c r="P75" s="36"/>
    </row>
    <row r="76" spans="1:16" ht="15.5" x14ac:dyDescent="0.35">
      <c r="A76" s="35">
        <v>72</v>
      </c>
      <c r="B76" s="35" t="s">
        <v>357</v>
      </c>
      <c r="C76" s="35" t="s">
        <v>454</v>
      </c>
      <c r="D76" s="35" t="s">
        <v>87</v>
      </c>
      <c r="E76" s="35">
        <v>376080</v>
      </c>
      <c r="F76" s="35">
        <v>2170</v>
      </c>
      <c r="G76" s="35" t="s">
        <v>84</v>
      </c>
      <c r="H76" s="35">
        <v>0.85</v>
      </c>
      <c r="I76" s="35" t="s">
        <v>513</v>
      </c>
      <c r="J76" s="35" t="s">
        <v>89</v>
      </c>
      <c r="K76" s="90">
        <v>503</v>
      </c>
      <c r="L76" s="35" t="s">
        <v>513</v>
      </c>
      <c r="M76" s="184" t="s">
        <v>515</v>
      </c>
      <c r="N76" s="184" t="s">
        <v>515</v>
      </c>
      <c r="O76" s="16">
        <v>503</v>
      </c>
      <c r="P76" s="36"/>
    </row>
    <row r="77" spans="1:16" ht="15.5" x14ac:dyDescent="0.35">
      <c r="A77" s="5">
        <v>73</v>
      </c>
      <c r="B77" s="5" t="s">
        <v>358</v>
      </c>
      <c r="C77" s="5" t="s">
        <v>453</v>
      </c>
      <c r="D77" s="5" t="s">
        <v>81</v>
      </c>
      <c r="E77" s="5">
        <v>250</v>
      </c>
      <c r="F77" s="5">
        <v>2810</v>
      </c>
      <c r="G77" s="5" t="s">
        <v>88</v>
      </c>
      <c r="H77" s="5">
        <v>0.75</v>
      </c>
      <c r="J77" s="5" t="s">
        <v>89</v>
      </c>
      <c r="K77" s="30">
        <v>251.5</v>
      </c>
      <c r="L77" s="5"/>
      <c r="M77" s="7"/>
      <c r="N77" s="7"/>
      <c r="O77" s="16">
        <v>251.5</v>
      </c>
      <c r="P77" s="36"/>
    </row>
    <row r="78" spans="1:16" ht="15.5" x14ac:dyDescent="0.35">
      <c r="A78" s="5">
        <v>74</v>
      </c>
      <c r="B78" s="5" t="s">
        <v>359</v>
      </c>
      <c r="C78" s="5" t="s">
        <v>453</v>
      </c>
      <c r="D78" s="5" t="s">
        <v>87</v>
      </c>
      <c r="E78" s="5">
        <v>6237</v>
      </c>
      <c r="F78" s="5">
        <v>32900</v>
      </c>
      <c r="G78" s="5" t="s">
        <v>98</v>
      </c>
      <c r="H78" s="5">
        <v>0.15</v>
      </c>
      <c r="J78" s="5" t="s">
        <v>94</v>
      </c>
      <c r="K78" s="30">
        <v>16823</v>
      </c>
      <c r="L78" s="5"/>
      <c r="M78" s="7"/>
      <c r="N78" s="7"/>
      <c r="O78" s="16">
        <v>16823</v>
      </c>
      <c r="P78" s="36"/>
    </row>
    <row r="79" spans="1:16" ht="15.5" x14ac:dyDescent="0.35">
      <c r="A79" s="5">
        <v>75</v>
      </c>
      <c r="B79" s="5" t="s">
        <v>360</v>
      </c>
      <c r="C79" s="5" t="s">
        <v>451</v>
      </c>
      <c r="D79" s="5" t="s">
        <v>87</v>
      </c>
      <c r="E79" s="5">
        <v>8130</v>
      </c>
      <c r="F79" s="5">
        <v>40600</v>
      </c>
      <c r="G79" s="5" t="s">
        <v>98</v>
      </c>
      <c r="H79" s="5">
        <v>0.15</v>
      </c>
      <c r="J79" s="5" t="s">
        <v>94</v>
      </c>
      <c r="K79" s="30">
        <v>23646</v>
      </c>
      <c r="L79" s="5"/>
      <c r="M79" s="7"/>
      <c r="N79" s="7"/>
      <c r="O79" s="16">
        <v>23646</v>
      </c>
      <c r="P79" s="36"/>
    </row>
    <row r="80" spans="1:16" ht="15.5" x14ac:dyDescent="0.35">
      <c r="A80" s="5">
        <v>76</v>
      </c>
      <c r="B80" s="5" t="s">
        <v>361</v>
      </c>
      <c r="C80" s="5" t="s">
        <v>450</v>
      </c>
      <c r="D80" s="5" t="s">
        <v>87</v>
      </c>
      <c r="E80" s="5">
        <v>434</v>
      </c>
      <c r="F80" s="5">
        <v>21850</v>
      </c>
      <c r="G80" s="5" t="s">
        <v>98</v>
      </c>
      <c r="H80" s="5">
        <v>0.15</v>
      </c>
      <c r="J80" s="5" t="s">
        <v>94</v>
      </c>
      <c r="K80" s="30">
        <v>6823</v>
      </c>
      <c r="L80" s="5"/>
      <c r="M80" s="7"/>
      <c r="N80" s="7"/>
      <c r="O80" s="16">
        <v>6823</v>
      </c>
      <c r="P80" s="36"/>
    </row>
    <row r="81" spans="1:16" ht="15.5" x14ac:dyDescent="0.35">
      <c r="A81" s="5">
        <v>77</v>
      </c>
      <c r="B81" s="5" t="s">
        <v>362</v>
      </c>
      <c r="C81" s="5" t="s">
        <v>451</v>
      </c>
      <c r="D81" s="5" t="s">
        <v>87</v>
      </c>
      <c r="E81" s="5">
        <v>8761</v>
      </c>
      <c r="F81" s="5">
        <v>4970</v>
      </c>
      <c r="G81" s="5" t="s">
        <v>82</v>
      </c>
      <c r="H81" s="5">
        <v>0.6</v>
      </c>
      <c r="J81" s="5" t="s">
        <v>83</v>
      </c>
      <c r="K81" s="30">
        <v>1421</v>
      </c>
      <c r="L81" s="5"/>
      <c r="M81" s="7"/>
      <c r="N81" s="7"/>
      <c r="O81" s="16">
        <v>1421</v>
      </c>
      <c r="P81" s="36"/>
    </row>
    <row r="82" spans="1:16" ht="15.5" x14ac:dyDescent="0.35">
      <c r="A82" s="5">
        <v>78</v>
      </c>
      <c r="B82" s="5" t="s">
        <v>363</v>
      </c>
      <c r="C82" s="5" t="s">
        <v>454</v>
      </c>
      <c r="D82" s="5" t="s">
        <v>87</v>
      </c>
      <c r="E82" s="5">
        <v>8533</v>
      </c>
      <c r="F82" s="5">
        <v>1230</v>
      </c>
      <c r="G82" s="5" t="s">
        <v>84</v>
      </c>
      <c r="H82" s="5">
        <v>0.85</v>
      </c>
      <c r="J82" s="5" t="s">
        <v>89</v>
      </c>
      <c r="K82" s="30">
        <v>503</v>
      </c>
      <c r="L82" s="5"/>
      <c r="M82" s="7"/>
      <c r="N82" s="7"/>
      <c r="O82" s="16">
        <v>503</v>
      </c>
      <c r="P82" s="36"/>
    </row>
    <row r="83" spans="1:16" ht="15.5" x14ac:dyDescent="0.35">
      <c r="A83" s="5">
        <v>79</v>
      </c>
      <c r="B83" s="5" t="s">
        <v>364</v>
      </c>
      <c r="C83" s="5" t="s">
        <v>454</v>
      </c>
      <c r="D83" s="5" t="s">
        <v>87</v>
      </c>
      <c r="E83" s="5">
        <v>7876</v>
      </c>
      <c r="F83" s="5">
        <v>680</v>
      </c>
      <c r="G83" s="5" t="s">
        <v>119</v>
      </c>
      <c r="H83" s="5">
        <v>1</v>
      </c>
      <c r="J83" s="5" t="s">
        <v>118</v>
      </c>
      <c r="K83" s="30">
        <v>174</v>
      </c>
      <c r="L83" s="5"/>
      <c r="M83" s="7"/>
      <c r="N83" s="7"/>
      <c r="O83" s="16">
        <v>174</v>
      </c>
      <c r="P83" s="36"/>
    </row>
    <row r="84" spans="1:16" ht="15.5" x14ac:dyDescent="0.35">
      <c r="A84" s="5">
        <v>80</v>
      </c>
      <c r="B84" s="5" t="s">
        <v>365</v>
      </c>
      <c r="C84" s="5" t="s">
        <v>451</v>
      </c>
      <c r="D84" s="5" t="s">
        <v>87</v>
      </c>
      <c r="E84" s="5">
        <v>5706</v>
      </c>
      <c r="F84" s="5">
        <v>7260</v>
      </c>
      <c r="G84" s="5" t="s">
        <v>82</v>
      </c>
      <c r="H84" s="5">
        <v>0.6</v>
      </c>
      <c r="J84" s="5" t="s">
        <v>83</v>
      </c>
      <c r="K84" s="30">
        <v>1421</v>
      </c>
      <c r="L84" s="5"/>
      <c r="M84" s="7"/>
      <c r="N84" s="7"/>
      <c r="O84" s="16">
        <v>1421</v>
      </c>
      <c r="P84" s="36"/>
    </row>
    <row r="85" spans="1:16" ht="15.5" x14ac:dyDescent="0.35">
      <c r="A85" s="5">
        <v>81</v>
      </c>
      <c r="B85" s="5" t="s">
        <v>366</v>
      </c>
      <c r="C85" s="5" t="s">
        <v>450</v>
      </c>
      <c r="D85" s="5" t="s">
        <v>87</v>
      </c>
      <c r="E85" s="5">
        <v>326</v>
      </c>
      <c r="F85" s="5">
        <v>116600</v>
      </c>
      <c r="G85" s="5" t="s">
        <v>167</v>
      </c>
      <c r="H85" s="5">
        <v>-0.1</v>
      </c>
      <c r="J85" s="5" t="s">
        <v>94</v>
      </c>
      <c r="K85" s="30">
        <v>13646</v>
      </c>
      <c r="L85" s="5"/>
      <c r="M85" s="7"/>
      <c r="N85" s="7"/>
      <c r="O85" s="16">
        <v>13646</v>
      </c>
      <c r="P85" s="36"/>
    </row>
    <row r="86" spans="1:16" ht="15.5" x14ac:dyDescent="0.35">
      <c r="A86" s="5">
        <v>82</v>
      </c>
      <c r="B86" s="5" t="s">
        <v>367</v>
      </c>
      <c r="C86" s="5" t="s">
        <v>450</v>
      </c>
      <c r="D86" s="5" t="s">
        <v>87</v>
      </c>
      <c r="E86" s="5">
        <v>4515</v>
      </c>
      <c r="F86" s="5">
        <v>89200</v>
      </c>
      <c r="G86" s="5" t="s">
        <v>167</v>
      </c>
      <c r="H86" s="5">
        <v>-0.1</v>
      </c>
      <c r="J86" s="5" t="s">
        <v>94</v>
      </c>
      <c r="K86" s="30">
        <v>11823</v>
      </c>
      <c r="L86" s="5"/>
      <c r="M86" s="7"/>
      <c r="N86" s="7"/>
      <c r="O86" s="16">
        <v>11823</v>
      </c>
      <c r="P86" s="36"/>
    </row>
    <row r="87" spans="1:16" ht="15.5" x14ac:dyDescent="0.35">
      <c r="A87" s="5">
        <v>83</v>
      </c>
      <c r="B87" s="5" t="s">
        <v>368</v>
      </c>
      <c r="C87" s="5" t="s">
        <v>454</v>
      </c>
      <c r="D87" s="5" t="s">
        <v>87</v>
      </c>
      <c r="E87" s="5">
        <v>104042</v>
      </c>
      <c r="F87" s="5">
        <v>510</v>
      </c>
      <c r="G87" s="5" t="s">
        <v>119</v>
      </c>
      <c r="H87" s="5">
        <v>1</v>
      </c>
      <c r="J87" s="5" t="s">
        <v>118</v>
      </c>
      <c r="K87" s="30">
        <v>174</v>
      </c>
      <c r="L87" s="5"/>
      <c r="M87" s="7"/>
      <c r="N87" s="7"/>
      <c r="O87" s="16">
        <v>174</v>
      </c>
      <c r="P87" s="36"/>
    </row>
    <row r="88" spans="1:16" ht="15.5" x14ac:dyDescent="0.35">
      <c r="A88" s="5">
        <v>84</v>
      </c>
      <c r="B88" s="5" t="s">
        <v>369</v>
      </c>
      <c r="C88" s="5" t="s">
        <v>454</v>
      </c>
      <c r="D88" s="5" t="s">
        <v>87</v>
      </c>
      <c r="E88" s="5">
        <v>569619</v>
      </c>
      <c r="F88" s="5">
        <v>640</v>
      </c>
      <c r="G88" s="5" t="s">
        <v>119</v>
      </c>
      <c r="H88" s="5">
        <v>1</v>
      </c>
      <c r="J88" s="5" t="s">
        <v>118</v>
      </c>
      <c r="K88" s="30">
        <v>174</v>
      </c>
      <c r="L88" s="5"/>
      <c r="M88" s="7"/>
      <c r="N88" s="7"/>
      <c r="O88" s="16">
        <v>174</v>
      </c>
      <c r="P88" s="36"/>
    </row>
    <row r="89" spans="1:16" ht="15.5" x14ac:dyDescent="0.35">
      <c r="A89" s="35">
        <v>85</v>
      </c>
      <c r="B89" s="35" t="s">
        <v>370</v>
      </c>
      <c r="C89" s="35" t="s">
        <v>453</v>
      </c>
      <c r="D89" s="35" t="s">
        <v>87</v>
      </c>
      <c r="E89" s="35">
        <v>300003</v>
      </c>
      <c r="F89" s="35">
        <v>11830</v>
      </c>
      <c r="G89" s="35" t="s">
        <v>133</v>
      </c>
      <c r="H89" s="35">
        <v>0.45</v>
      </c>
      <c r="I89" s="35" t="s">
        <v>513</v>
      </c>
      <c r="J89" s="35" t="s">
        <v>83</v>
      </c>
      <c r="K89" s="90">
        <v>1421</v>
      </c>
      <c r="L89" s="35" t="s">
        <v>513</v>
      </c>
      <c r="M89" s="184" t="s">
        <v>515</v>
      </c>
      <c r="N89" s="184" t="s">
        <v>515</v>
      </c>
      <c r="O89" s="16">
        <v>1421</v>
      </c>
      <c r="P89" s="36"/>
    </row>
    <row r="90" spans="1:16" ht="15.5" x14ac:dyDescent="0.35">
      <c r="A90" s="5">
        <v>86</v>
      </c>
      <c r="B90" s="5" t="s">
        <v>371</v>
      </c>
      <c r="C90" s="5" t="s">
        <v>453</v>
      </c>
      <c r="D90" s="5" t="s">
        <v>87</v>
      </c>
      <c r="E90" s="5">
        <v>14063</v>
      </c>
      <c r="F90" s="5">
        <v>10880</v>
      </c>
      <c r="G90" s="5" t="s">
        <v>82</v>
      </c>
      <c r="H90" s="5">
        <v>0.6</v>
      </c>
      <c r="J90" s="5" t="s">
        <v>83</v>
      </c>
      <c r="K90" s="30">
        <v>1421</v>
      </c>
      <c r="L90" s="5"/>
      <c r="M90" s="7"/>
      <c r="N90" s="7"/>
      <c r="O90" s="16">
        <v>1421</v>
      </c>
      <c r="P90" s="36"/>
    </row>
    <row r="91" spans="1:16" ht="15.5" x14ac:dyDescent="0.35">
      <c r="A91" s="5">
        <v>87</v>
      </c>
      <c r="B91" s="5" t="s">
        <v>372</v>
      </c>
      <c r="C91" s="5" t="s">
        <v>450</v>
      </c>
      <c r="D91" s="5" t="s">
        <v>87</v>
      </c>
      <c r="E91" s="5">
        <v>1061</v>
      </c>
      <c r="F91" s="5">
        <v>32860</v>
      </c>
      <c r="G91" s="5" t="s">
        <v>98</v>
      </c>
      <c r="H91" s="5">
        <v>0.15</v>
      </c>
      <c r="J91" s="5" t="s">
        <v>94</v>
      </c>
      <c r="K91" s="30">
        <v>18646</v>
      </c>
      <c r="L91" s="5"/>
      <c r="M91" s="7"/>
      <c r="N91" s="7"/>
      <c r="O91" s="16">
        <v>18646</v>
      </c>
      <c r="P91" s="36"/>
    </row>
    <row r="92" spans="1:16" ht="15.5" x14ac:dyDescent="0.35">
      <c r="A92" s="5">
        <v>88</v>
      </c>
      <c r="B92" s="5" t="s">
        <v>373</v>
      </c>
      <c r="C92" s="5" t="s">
        <v>451</v>
      </c>
      <c r="D92" s="5" t="s">
        <v>81</v>
      </c>
      <c r="E92" s="5">
        <v>1732</v>
      </c>
      <c r="F92" s="5">
        <v>2080</v>
      </c>
      <c r="G92" s="5" t="s">
        <v>84</v>
      </c>
      <c r="H92" s="5">
        <v>0.85</v>
      </c>
      <c r="J92" s="5" t="s">
        <v>89</v>
      </c>
      <c r="K92" s="30">
        <v>251.5</v>
      </c>
      <c r="L92" s="5"/>
      <c r="M92" s="7"/>
      <c r="N92" s="7"/>
      <c r="O92" s="16">
        <v>251.5</v>
      </c>
      <c r="P92" s="36"/>
    </row>
    <row r="93" spans="1:16" ht="15.5" x14ac:dyDescent="0.35">
      <c r="A93" s="5">
        <v>89</v>
      </c>
      <c r="B93" s="5" t="s">
        <v>374</v>
      </c>
      <c r="C93" s="5" t="s">
        <v>454</v>
      </c>
      <c r="D93" s="5" t="s">
        <v>87</v>
      </c>
      <c r="E93" s="5">
        <v>1220</v>
      </c>
      <c r="F93" s="5">
        <v>10360</v>
      </c>
      <c r="G93" s="5" t="s">
        <v>82</v>
      </c>
      <c r="H93" s="5">
        <v>0.6</v>
      </c>
      <c r="J93" s="5" t="s">
        <v>83</v>
      </c>
      <c r="K93" s="30">
        <v>1421</v>
      </c>
      <c r="L93" s="5"/>
      <c r="M93" s="7"/>
      <c r="N93" s="7"/>
      <c r="O93" s="16">
        <v>1421</v>
      </c>
      <c r="P93" s="36"/>
    </row>
    <row r="94" spans="1:16" ht="15.5" x14ac:dyDescent="0.35">
      <c r="A94" s="5">
        <v>90</v>
      </c>
      <c r="B94" s="5" t="s">
        <v>375</v>
      </c>
      <c r="C94" s="5" t="s">
        <v>452</v>
      </c>
      <c r="D94" s="5" t="s">
        <v>87</v>
      </c>
      <c r="E94" s="5">
        <v>1854</v>
      </c>
      <c r="F94" s="5">
        <v>10820</v>
      </c>
      <c r="G94" s="5" t="s">
        <v>82</v>
      </c>
      <c r="H94" s="5">
        <v>0.6</v>
      </c>
      <c r="J94" s="5" t="s">
        <v>83</v>
      </c>
      <c r="K94" s="30">
        <v>1421</v>
      </c>
      <c r="L94" s="5"/>
      <c r="M94" s="7"/>
      <c r="N94" s="7"/>
      <c r="O94" s="16">
        <v>1421</v>
      </c>
      <c r="P94" s="36"/>
    </row>
    <row r="95" spans="1:16" ht="15.5" x14ac:dyDescent="0.35">
      <c r="A95" s="5">
        <v>91</v>
      </c>
      <c r="B95" s="5" t="s">
        <v>376</v>
      </c>
      <c r="C95" s="5" t="s">
        <v>450</v>
      </c>
      <c r="D95" s="5" t="s">
        <v>87</v>
      </c>
      <c r="E95" s="5">
        <v>132</v>
      </c>
      <c r="F95" s="5">
        <v>240535</v>
      </c>
      <c r="G95" s="5" t="s">
        <v>167</v>
      </c>
      <c r="H95" s="5">
        <v>-0.1</v>
      </c>
      <c r="J95" s="5" t="s">
        <v>94</v>
      </c>
      <c r="K95" s="30">
        <v>6823</v>
      </c>
      <c r="L95" s="5"/>
      <c r="M95" s="7"/>
      <c r="N95" s="7"/>
      <c r="O95" s="16">
        <v>6823</v>
      </c>
      <c r="P95" s="36"/>
    </row>
    <row r="96" spans="1:16" ht="15.5" x14ac:dyDescent="0.35">
      <c r="A96" s="5">
        <v>92</v>
      </c>
      <c r="B96" s="5" t="s">
        <v>377</v>
      </c>
      <c r="C96" s="5" t="s">
        <v>453</v>
      </c>
      <c r="D96" s="5" t="s">
        <v>87</v>
      </c>
      <c r="E96" s="5">
        <v>882</v>
      </c>
      <c r="F96" s="5">
        <v>4260</v>
      </c>
      <c r="G96" s="5" t="s">
        <v>88</v>
      </c>
      <c r="H96" s="5">
        <v>0.75</v>
      </c>
      <c r="J96" s="5" t="s">
        <v>83</v>
      </c>
      <c r="K96" s="30">
        <v>1421</v>
      </c>
      <c r="L96" s="5"/>
      <c r="M96" s="7"/>
      <c r="N96" s="7"/>
      <c r="O96" s="16">
        <v>1421</v>
      </c>
      <c r="P96" s="36"/>
    </row>
    <row r="97" spans="1:16" ht="15.5" x14ac:dyDescent="0.35">
      <c r="A97" s="5">
        <v>93</v>
      </c>
      <c r="B97" s="5" t="s">
        <v>378</v>
      </c>
      <c r="C97" s="5" t="s">
        <v>450</v>
      </c>
      <c r="D97" s="5" t="s">
        <v>87</v>
      </c>
      <c r="E97" s="5">
        <v>909</v>
      </c>
      <c r="F97" s="5">
        <v>10480</v>
      </c>
      <c r="G97" s="5" t="s">
        <v>82</v>
      </c>
      <c r="H97" s="5">
        <v>0.6</v>
      </c>
      <c r="J97" s="5" t="s">
        <v>83</v>
      </c>
      <c r="K97" s="30">
        <v>1421</v>
      </c>
      <c r="L97" s="5"/>
      <c r="M97" s="7"/>
      <c r="N97" s="7"/>
      <c r="O97" s="16">
        <v>1421</v>
      </c>
      <c r="P97" s="36"/>
    </row>
    <row r="98" spans="1:16" ht="15.5" x14ac:dyDescent="0.35">
      <c r="A98" s="5">
        <v>94</v>
      </c>
      <c r="B98" s="5" t="s">
        <v>379</v>
      </c>
      <c r="C98" s="5" t="s">
        <v>454</v>
      </c>
      <c r="D98" s="5" t="s">
        <v>81</v>
      </c>
      <c r="E98" s="5">
        <v>130</v>
      </c>
      <c r="F98" s="5">
        <v>440</v>
      </c>
      <c r="G98" s="5" t="s">
        <v>119</v>
      </c>
      <c r="H98" s="5">
        <v>1</v>
      </c>
      <c r="J98" s="5" t="s">
        <v>118</v>
      </c>
      <c r="K98" s="30">
        <v>87</v>
      </c>
      <c r="L98" s="5"/>
      <c r="M98" s="7"/>
      <c r="N98" s="7"/>
      <c r="O98" s="16">
        <v>87</v>
      </c>
      <c r="P98" s="36"/>
    </row>
    <row r="99" spans="1:16" ht="15.5" x14ac:dyDescent="0.35">
      <c r="A99" s="5">
        <v>95</v>
      </c>
      <c r="B99" s="5" t="s">
        <v>380</v>
      </c>
      <c r="C99" s="5" t="s">
        <v>453</v>
      </c>
      <c r="D99" s="5" t="s">
        <v>81</v>
      </c>
      <c r="E99" s="5">
        <v>47986</v>
      </c>
      <c r="F99" s="5">
        <v>1270</v>
      </c>
      <c r="G99" s="5" t="s">
        <v>84</v>
      </c>
      <c r="H99" s="5">
        <v>0.85</v>
      </c>
      <c r="J99" s="5" t="s">
        <v>89</v>
      </c>
      <c r="K99" s="30">
        <v>251.5</v>
      </c>
      <c r="L99" s="5"/>
      <c r="M99" s="7"/>
      <c r="N99" s="7"/>
      <c r="O99" s="16">
        <v>251.5</v>
      </c>
      <c r="P99" s="36"/>
    </row>
    <row r="100" spans="1:16" ht="15.5" x14ac:dyDescent="0.35">
      <c r="A100" s="5">
        <v>96</v>
      </c>
      <c r="B100" s="5" t="s">
        <v>381</v>
      </c>
      <c r="C100" s="5" t="s">
        <v>454</v>
      </c>
      <c r="D100" s="5" t="s">
        <v>87</v>
      </c>
      <c r="E100" s="5">
        <v>485</v>
      </c>
      <c r="F100" s="5">
        <v>5010</v>
      </c>
      <c r="G100" s="5" t="s">
        <v>82</v>
      </c>
      <c r="H100" s="5">
        <v>0.6</v>
      </c>
      <c r="J100" s="5" t="s">
        <v>83</v>
      </c>
      <c r="K100" s="30">
        <v>1421</v>
      </c>
      <c r="L100" s="5"/>
      <c r="M100" s="7"/>
      <c r="N100" s="7"/>
      <c r="O100" s="16">
        <v>1421</v>
      </c>
      <c r="P100" s="36"/>
    </row>
    <row r="101" spans="1:16" ht="15.5" x14ac:dyDescent="0.35">
      <c r="A101" s="5">
        <v>97</v>
      </c>
      <c r="B101" s="5" t="s">
        <v>382</v>
      </c>
      <c r="C101" s="5" t="s">
        <v>453</v>
      </c>
      <c r="D101" s="5" t="s">
        <v>87</v>
      </c>
      <c r="E101" s="5">
        <v>34778</v>
      </c>
      <c r="F101" s="5">
        <v>1340</v>
      </c>
      <c r="G101" s="5" t="s">
        <v>84</v>
      </c>
      <c r="H101" s="5">
        <v>0.85</v>
      </c>
      <c r="J101" s="5" t="s">
        <v>89</v>
      </c>
      <c r="K101" s="30">
        <v>503</v>
      </c>
      <c r="L101" s="5"/>
      <c r="M101" s="7"/>
      <c r="N101" s="7"/>
      <c r="O101" s="16">
        <v>503</v>
      </c>
      <c r="P101" s="36"/>
    </row>
    <row r="102" spans="1:16" ht="15.5" x14ac:dyDescent="0.35">
      <c r="A102" s="35">
        <v>98</v>
      </c>
      <c r="B102" s="35" t="s">
        <v>383</v>
      </c>
      <c r="C102" s="35" t="s">
        <v>450</v>
      </c>
      <c r="D102" s="35" t="s">
        <v>87</v>
      </c>
      <c r="E102" s="35">
        <v>58189</v>
      </c>
      <c r="F102" s="35">
        <v>60230</v>
      </c>
      <c r="G102" s="35" t="s">
        <v>101</v>
      </c>
      <c r="H102" s="35">
        <v>0</v>
      </c>
      <c r="I102" s="35" t="s">
        <v>513</v>
      </c>
      <c r="J102" s="35" t="s">
        <v>94</v>
      </c>
      <c r="K102" s="90">
        <v>26823</v>
      </c>
      <c r="L102" s="35" t="s">
        <v>513</v>
      </c>
      <c r="M102" s="184" t="s">
        <v>515</v>
      </c>
      <c r="N102" s="184" t="s">
        <v>515</v>
      </c>
      <c r="O102" s="16">
        <v>26823</v>
      </c>
      <c r="P102" s="36"/>
    </row>
    <row r="103" spans="1:16" ht="15.5" x14ac:dyDescent="0.35">
      <c r="A103" s="5">
        <v>99</v>
      </c>
      <c r="B103" s="5" t="s">
        <v>384</v>
      </c>
      <c r="C103" s="5" t="s">
        <v>453</v>
      </c>
      <c r="D103" s="5" t="s">
        <v>87</v>
      </c>
      <c r="E103" s="5">
        <v>12566</v>
      </c>
      <c r="F103" s="5">
        <v>49090</v>
      </c>
      <c r="G103" s="5" t="s">
        <v>98</v>
      </c>
      <c r="H103" s="5">
        <v>0.15</v>
      </c>
      <c r="J103" s="5" t="s">
        <v>94</v>
      </c>
      <c r="K103" s="30">
        <v>16823</v>
      </c>
      <c r="L103" s="5"/>
      <c r="M103" s="7"/>
      <c r="N103" s="7"/>
      <c r="O103" s="16">
        <v>16823</v>
      </c>
      <c r="P103" s="36"/>
    </row>
    <row r="104" spans="1:16" ht="15.5" x14ac:dyDescent="0.35">
      <c r="A104" s="5">
        <v>100</v>
      </c>
      <c r="B104" s="5" t="s">
        <v>385</v>
      </c>
      <c r="C104" s="5" t="s">
        <v>452</v>
      </c>
      <c r="D104" s="5" t="s">
        <v>81</v>
      </c>
      <c r="E104" s="5">
        <v>237</v>
      </c>
      <c r="F104" s="5">
        <v>2090</v>
      </c>
      <c r="G104" s="5" t="s">
        <v>84</v>
      </c>
      <c r="H104" s="5">
        <v>0.85</v>
      </c>
      <c r="J104" s="5" t="s">
        <v>89</v>
      </c>
      <c r="K104" s="30">
        <v>251.5</v>
      </c>
      <c r="L104" s="5"/>
      <c r="M104" s="7"/>
      <c r="N104" s="7"/>
      <c r="O104" s="16">
        <v>251.5</v>
      </c>
      <c r="P104" s="36"/>
    </row>
    <row r="105" spans="1:16" ht="15.5" x14ac:dyDescent="0.35">
      <c r="A105" s="5">
        <v>101</v>
      </c>
      <c r="B105" s="5" t="s">
        <v>386</v>
      </c>
      <c r="C105" s="5" t="s">
        <v>454</v>
      </c>
      <c r="D105" s="5" t="s">
        <v>81</v>
      </c>
      <c r="E105" s="5">
        <v>122</v>
      </c>
      <c r="F105" s="5">
        <v>580</v>
      </c>
      <c r="G105" s="5" t="s">
        <v>119</v>
      </c>
      <c r="H105" s="5">
        <v>1</v>
      </c>
      <c r="J105" s="5" t="s">
        <v>118</v>
      </c>
      <c r="K105" s="30">
        <v>87</v>
      </c>
      <c r="L105" s="5"/>
      <c r="M105" s="7"/>
      <c r="N105" s="7"/>
      <c r="O105" s="16">
        <v>87</v>
      </c>
      <c r="P105" s="36"/>
    </row>
    <row r="106" spans="1:16" ht="15.5" x14ac:dyDescent="0.35">
      <c r="A106" s="35">
        <v>102</v>
      </c>
      <c r="B106" s="35" t="s">
        <v>387</v>
      </c>
      <c r="C106" s="35" t="s">
        <v>454</v>
      </c>
      <c r="D106" s="35" t="s">
        <v>87</v>
      </c>
      <c r="E106" s="35">
        <v>247662</v>
      </c>
      <c r="F106" s="35">
        <v>2160</v>
      </c>
      <c r="G106" s="35" t="s">
        <v>84</v>
      </c>
      <c r="H106" s="35">
        <v>0.85</v>
      </c>
      <c r="I106" s="35" t="s">
        <v>513</v>
      </c>
      <c r="J106" s="35" t="s">
        <v>89</v>
      </c>
      <c r="K106" s="90">
        <v>503</v>
      </c>
      <c r="L106" s="35" t="s">
        <v>513</v>
      </c>
      <c r="M106" s="184" t="s">
        <v>515</v>
      </c>
      <c r="N106" s="184" t="s">
        <v>515</v>
      </c>
      <c r="O106" s="16">
        <v>503</v>
      </c>
      <c r="P106" s="36"/>
    </row>
    <row r="107" spans="1:16" ht="15.5" x14ac:dyDescent="0.35">
      <c r="A107" s="5">
        <v>103</v>
      </c>
      <c r="B107" s="5" t="s">
        <v>388</v>
      </c>
      <c r="C107" s="5" t="s">
        <v>450</v>
      </c>
      <c r="D107" s="5" t="s">
        <v>87</v>
      </c>
      <c r="E107" s="5">
        <v>10433</v>
      </c>
      <c r="F107" s="5">
        <v>95520</v>
      </c>
      <c r="G107" s="5" t="s">
        <v>167</v>
      </c>
      <c r="H107" s="5">
        <v>-0.1</v>
      </c>
      <c r="J107" s="5" t="s">
        <v>94</v>
      </c>
      <c r="K107" s="30">
        <v>16823</v>
      </c>
      <c r="L107" s="5"/>
      <c r="M107" s="7"/>
      <c r="N107" s="7"/>
      <c r="O107" s="16">
        <v>16823</v>
      </c>
      <c r="P107" s="36"/>
    </row>
    <row r="108" spans="1:16" ht="15.5" x14ac:dyDescent="0.35">
      <c r="A108" s="5">
        <v>104</v>
      </c>
      <c r="B108" s="5" t="s">
        <v>389</v>
      </c>
      <c r="C108" s="5" t="s">
        <v>451</v>
      </c>
      <c r="D108" s="5" t="s">
        <v>87</v>
      </c>
      <c r="E108" s="5">
        <v>20121</v>
      </c>
      <c r="F108" s="5">
        <v>20020</v>
      </c>
      <c r="G108" s="5" t="s">
        <v>98</v>
      </c>
      <c r="H108" s="5">
        <v>0.15</v>
      </c>
      <c r="J108" s="5" t="s">
        <v>94</v>
      </c>
      <c r="K108" s="30">
        <v>21823</v>
      </c>
      <c r="L108" s="5"/>
      <c r="M108" s="7"/>
      <c r="N108" s="7"/>
      <c r="O108" s="16">
        <v>21823</v>
      </c>
      <c r="P108" s="36"/>
    </row>
    <row r="109" spans="1:16" ht="15.5" x14ac:dyDescent="0.35">
      <c r="A109" s="35">
        <v>105</v>
      </c>
      <c r="B109" s="35" t="s">
        <v>390</v>
      </c>
      <c r="C109" s="35" t="s">
        <v>451</v>
      </c>
      <c r="D109" s="35" t="s">
        <v>87</v>
      </c>
      <c r="E109" s="35">
        <v>130956</v>
      </c>
      <c r="F109" s="35">
        <v>1560</v>
      </c>
      <c r="G109" s="35" t="s">
        <v>84</v>
      </c>
      <c r="H109" s="35">
        <v>0.85</v>
      </c>
      <c r="I109" s="35" t="s">
        <v>513</v>
      </c>
      <c r="J109" s="35" t="s">
        <v>89</v>
      </c>
      <c r="K109" s="90">
        <v>503</v>
      </c>
      <c r="L109" s="35" t="s">
        <v>513</v>
      </c>
      <c r="M109" s="184" t="s">
        <v>515</v>
      </c>
      <c r="N109" s="184" t="s">
        <v>515</v>
      </c>
      <c r="O109" s="16">
        <v>503</v>
      </c>
      <c r="P109" s="36"/>
    </row>
    <row r="110" spans="1:16" ht="15.5" x14ac:dyDescent="0.35">
      <c r="A110" s="5">
        <v>106</v>
      </c>
      <c r="B110" s="5" t="s">
        <v>391</v>
      </c>
      <c r="C110" s="5" t="s">
        <v>451</v>
      </c>
      <c r="D110" s="5" t="s">
        <v>87</v>
      </c>
      <c r="E110" s="5">
        <v>8130</v>
      </c>
      <c r="F110" s="5">
        <v>8170</v>
      </c>
      <c r="G110" s="5" t="s">
        <v>88</v>
      </c>
      <c r="H110" s="5">
        <v>0.75</v>
      </c>
      <c r="J110" s="5" t="s">
        <v>83</v>
      </c>
      <c r="K110" s="30">
        <v>1421</v>
      </c>
      <c r="L110" s="5"/>
      <c r="M110" s="7"/>
      <c r="N110" s="7"/>
      <c r="O110" s="16">
        <v>1421</v>
      </c>
      <c r="P110" s="36"/>
    </row>
    <row r="111" spans="1:16" ht="15.5" x14ac:dyDescent="0.35">
      <c r="A111" s="5">
        <v>107</v>
      </c>
      <c r="B111" s="5" t="s">
        <v>392</v>
      </c>
      <c r="C111" s="5" t="s">
        <v>452</v>
      </c>
      <c r="D111" s="5" t="s">
        <v>87</v>
      </c>
      <c r="E111" s="5">
        <v>1358</v>
      </c>
      <c r="F111" s="5">
        <v>16960</v>
      </c>
      <c r="G111" s="5" t="s">
        <v>93</v>
      </c>
      <c r="H111" s="5">
        <v>0.3</v>
      </c>
      <c r="J111" s="5" t="s">
        <v>94</v>
      </c>
      <c r="K111" s="30">
        <v>11823</v>
      </c>
      <c r="L111" s="5"/>
      <c r="M111" s="7"/>
      <c r="N111" s="7"/>
      <c r="O111" s="16">
        <v>11823</v>
      </c>
      <c r="P111" s="36"/>
    </row>
    <row r="112" spans="1:16" ht="15.5" x14ac:dyDescent="0.35">
      <c r="A112" s="5">
        <v>108</v>
      </c>
      <c r="B112" s="5" t="s">
        <v>393</v>
      </c>
      <c r="C112" s="5" t="s">
        <v>453</v>
      </c>
      <c r="D112" s="5" t="s">
        <v>87</v>
      </c>
      <c r="E112" s="5">
        <v>1890</v>
      </c>
      <c r="F112" s="5">
        <v>2700</v>
      </c>
      <c r="G112" s="5" t="s">
        <v>84</v>
      </c>
      <c r="H112" s="5">
        <v>0.85</v>
      </c>
      <c r="J112" s="5" t="s">
        <v>89</v>
      </c>
      <c r="K112" s="30">
        <v>503</v>
      </c>
      <c r="L112" s="5"/>
      <c r="M112" s="7"/>
      <c r="N112" s="7"/>
      <c r="O112" s="16">
        <v>503</v>
      </c>
      <c r="P112" s="36"/>
    </row>
    <row r="113" spans="1:16" ht="15.5" x14ac:dyDescent="0.35">
      <c r="A113" s="5">
        <v>109</v>
      </c>
      <c r="B113" s="5" t="s">
        <v>394</v>
      </c>
      <c r="C113" s="5" t="s">
        <v>452</v>
      </c>
      <c r="D113" s="5" t="s">
        <v>87</v>
      </c>
      <c r="E113" s="5">
        <v>67</v>
      </c>
      <c r="F113" s="5">
        <v>5920</v>
      </c>
      <c r="G113" s="5" t="s">
        <v>82</v>
      </c>
      <c r="H113" s="5">
        <v>0.6</v>
      </c>
      <c r="J113" s="5" t="s">
        <v>83</v>
      </c>
      <c r="K113" s="30">
        <v>1421</v>
      </c>
      <c r="L113" s="5"/>
      <c r="M113" s="7"/>
      <c r="N113" s="7"/>
      <c r="O113" s="16">
        <v>1421</v>
      </c>
      <c r="P113" s="36"/>
    </row>
    <row r="114" spans="1:16" ht="15.5" x14ac:dyDescent="0.35">
      <c r="A114" s="5">
        <v>110</v>
      </c>
      <c r="B114" s="5" t="s">
        <v>395</v>
      </c>
      <c r="C114" s="5" t="s">
        <v>452</v>
      </c>
      <c r="D114" s="5" t="s">
        <v>87</v>
      </c>
      <c r="E114" s="5">
        <v>981</v>
      </c>
      <c r="F114" s="5">
        <v>6740</v>
      </c>
      <c r="G114" s="5" t="s">
        <v>82</v>
      </c>
      <c r="H114" s="5">
        <v>0.6</v>
      </c>
      <c r="J114" s="5" t="s">
        <v>83</v>
      </c>
      <c r="K114" s="30">
        <v>1421</v>
      </c>
      <c r="L114" s="5"/>
      <c r="M114" s="7"/>
      <c r="N114" s="7"/>
      <c r="O114" s="16">
        <v>1421</v>
      </c>
      <c r="P114" s="36"/>
    </row>
    <row r="115" spans="1:16" ht="15.5" x14ac:dyDescent="0.35">
      <c r="A115" s="35">
        <v>111</v>
      </c>
      <c r="B115" s="35" t="s">
        <v>396</v>
      </c>
      <c r="C115" s="35" t="s">
        <v>453</v>
      </c>
      <c r="D115" s="35" t="s">
        <v>87</v>
      </c>
      <c r="E115" s="35">
        <v>345257</v>
      </c>
      <c r="F115" s="35">
        <v>3950</v>
      </c>
      <c r="G115" s="35" t="s">
        <v>88</v>
      </c>
      <c r="H115" s="35">
        <v>0.75</v>
      </c>
      <c r="I115" s="35" t="s">
        <v>513</v>
      </c>
      <c r="J115" s="35" t="s">
        <v>89</v>
      </c>
      <c r="K115" s="90">
        <v>503</v>
      </c>
      <c r="L115" s="35" t="s">
        <v>513</v>
      </c>
      <c r="M115" s="184" t="s">
        <v>515</v>
      </c>
      <c r="N115" s="184" t="s">
        <v>515</v>
      </c>
      <c r="O115" s="16">
        <v>503</v>
      </c>
      <c r="P115" s="36"/>
    </row>
    <row r="116" spans="1:16" ht="15.5" x14ac:dyDescent="0.35">
      <c r="A116" s="35">
        <v>112</v>
      </c>
      <c r="B116" s="35" t="s">
        <v>397</v>
      </c>
      <c r="C116" s="35" t="s">
        <v>450</v>
      </c>
      <c r="D116" s="35" t="s">
        <v>87</v>
      </c>
      <c r="E116" s="35">
        <v>55684</v>
      </c>
      <c r="F116" s="35">
        <v>18900</v>
      </c>
      <c r="G116" s="35" t="s">
        <v>98</v>
      </c>
      <c r="H116" s="35">
        <v>0.15</v>
      </c>
      <c r="I116" s="35" t="s">
        <v>513</v>
      </c>
      <c r="J116" s="35" t="s">
        <v>94</v>
      </c>
      <c r="K116" s="90">
        <v>26823</v>
      </c>
      <c r="L116" s="35" t="s">
        <v>513</v>
      </c>
      <c r="M116" s="184" t="s">
        <v>515</v>
      </c>
      <c r="N116" s="184" t="s">
        <v>515</v>
      </c>
      <c r="O116" s="16">
        <v>26823</v>
      </c>
      <c r="P116" s="36"/>
    </row>
    <row r="117" spans="1:16" ht="15.5" x14ac:dyDescent="0.35">
      <c r="A117" s="5">
        <v>113</v>
      </c>
      <c r="B117" s="5" t="s">
        <v>398</v>
      </c>
      <c r="C117" s="5" t="s">
        <v>450</v>
      </c>
      <c r="D117" s="5" t="s">
        <v>87</v>
      </c>
      <c r="E117" s="5">
        <v>2937</v>
      </c>
      <c r="F117" s="5">
        <v>25950</v>
      </c>
      <c r="G117" s="5" t="s">
        <v>98</v>
      </c>
      <c r="H117" s="5">
        <v>0.15</v>
      </c>
      <c r="J117" s="5" t="s">
        <v>94</v>
      </c>
      <c r="K117" s="30">
        <v>11823</v>
      </c>
      <c r="L117" s="5"/>
      <c r="M117" s="7"/>
      <c r="N117" s="7"/>
      <c r="O117" s="16">
        <v>11823</v>
      </c>
      <c r="P117" s="36"/>
    </row>
    <row r="118" spans="1:16" ht="15.5" x14ac:dyDescent="0.35">
      <c r="A118" s="5">
        <v>114</v>
      </c>
      <c r="B118" s="5" t="s">
        <v>399</v>
      </c>
      <c r="C118" s="5" t="s">
        <v>451</v>
      </c>
      <c r="D118" s="5" t="s">
        <v>87</v>
      </c>
      <c r="E118" s="5">
        <v>3144</v>
      </c>
      <c r="F118" s="5">
        <v>70120</v>
      </c>
      <c r="G118" s="5" t="s">
        <v>101</v>
      </c>
      <c r="H118" s="5">
        <v>0</v>
      </c>
      <c r="J118" s="5" t="s">
        <v>94</v>
      </c>
      <c r="K118" s="30">
        <v>11823</v>
      </c>
      <c r="L118" s="5"/>
      <c r="M118" s="7"/>
      <c r="N118" s="7"/>
      <c r="O118" s="16">
        <v>11823</v>
      </c>
      <c r="P118" s="36"/>
    </row>
    <row r="119" spans="1:16" ht="15.5" x14ac:dyDescent="0.35">
      <c r="A119" s="5">
        <v>115</v>
      </c>
      <c r="B119" s="5" t="s">
        <v>400</v>
      </c>
      <c r="C119" s="5" t="s">
        <v>450</v>
      </c>
      <c r="D119" s="5" t="s">
        <v>87</v>
      </c>
      <c r="E119" s="5">
        <v>559</v>
      </c>
      <c r="F119" s="5">
        <v>15570</v>
      </c>
      <c r="G119" s="5" t="s">
        <v>93</v>
      </c>
      <c r="H119" s="5">
        <v>0.3</v>
      </c>
      <c r="J119" s="5" t="s">
        <v>94</v>
      </c>
      <c r="K119" s="30">
        <v>6823</v>
      </c>
      <c r="L119" s="5"/>
      <c r="M119" s="7"/>
      <c r="N119" s="7"/>
      <c r="O119" s="16">
        <v>6823</v>
      </c>
      <c r="P119" s="36"/>
    </row>
    <row r="120" spans="1:16" ht="15.5" x14ac:dyDescent="0.35">
      <c r="A120" s="5">
        <v>116</v>
      </c>
      <c r="B120" s="5" t="s">
        <v>401</v>
      </c>
      <c r="C120" s="5" t="s">
        <v>450</v>
      </c>
      <c r="D120" s="5" t="s">
        <v>87</v>
      </c>
      <c r="E120" s="5">
        <v>709</v>
      </c>
      <c r="F120" s="5">
        <v>12830</v>
      </c>
      <c r="G120" s="5" t="s">
        <v>133</v>
      </c>
      <c r="H120" s="5">
        <v>0.45</v>
      </c>
      <c r="J120" s="5" t="s">
        <v>83</v>
      </c>
      <c r="K120" s="30">
        <v>1421</v>
      </c>
      <c r="L120" s="5"/>
      <c r="M120" s="7"/>
      <c r="N120" s="7"/>
      <c r="O120" s="16">
        <v>1421</v>
      </c>
      <c r="P120" s="36"/>
    </row>
    <row r="121" spans="1:16" ht="15.5" x14ac:dyDescent="0.35">
      <c r="A121" s="5">
        <v>117</v>
      </c>
      <c r="B121" s="5" t="s">
        <v>402</v>
      </c>
      <c r="C121" s="5" t="s">
        <v>454</v>
      </c>
      <c r="D121" s="5" t="s">
        <v>87</v>
      </c>
      <c r="E121" s="5">
        <v>20374</v>
      </c>
      <c r="F121" s="5">
        <v>930</v>
      </c>
      <c r="G121" s="5" t="s">
        <v>90</v>
      </c>
      <c r="H121" s="5">
        <v>0.92500000000000004</v>
      </c>
      <c r="J121" s="5" t="s">
        <v>118</v>
      </c>
      <c r="K121" s="30">
        <v>174</v>
      </c>
      <c r="L121" s="5"/>
      <c r="M121" s="7"/>
      <c r="N121" s="7"/>
      <c r="O121" s="16">
        <v>174</v>
      </c>
      <c r="P121" s="36"/>
    </row>
    <row r="122" spans="1:16" ht="15.5" x14ac:dyDescent="0.35">
      <c r="A122" s="5">
        <v>118</v>
      </c>
      <c r="B122" s="5" t="s">
        <v>403</v>
      </c>
      <c r="C122" s="5" t="s">
        <v>450</v>
      </c>
      <c r="D122" s="5" t="s">
        <v>87</v>
      </c>
      <c r="E122" s="5">
        <v>107</v>
      </c>
      <c r="F122" s="5">
        <v>47120</v>
      </c>
      <c r="G122" s="5" t="s">
        <v>98</v>
      </c>
      <c r="H122" s="5">
        <v>0.15</v>
      </c>
      <c r="J122" s="5" t="s">
        <v>94</v>
      </c>
      <c r="K122" s="30">
        <v>6823</v>
      </c>
      <c r="L122" s="5"/>
      <c r="M122" s="7"/>
      <c r="N122" s="7"/>
      <c r="O122" s="16">
        <v>6823</v>
      </c>
      <c r="P122" s="36"/>
    </row>
    <row r="123" spans="1:16" ht="15.5" x14ac:dyDescent="0.35">
      <c r="A123" s="5">
        <v>119</v>
      </c>
      <c r="B123" s="5" t="s">
        <v>404</v>
      </c>
      <c r="C123" s="5" t="s">
        <v>454</v>
      </c>
      <c r="D123" s="5" t="s">
        <v>87</v>
      </c>
      <c r="E123" s="5">
        <v>5305</v>
      </c>
      <c r="F123" s="5">
        <v>1620</v>
      </c>
      <c r="G123" s="5" t="s">
        <v>84</v>
      </c>
      <c r="H123" s="5">
        <v>0.85</v>
      </c>
      <c r="J123" s="5" t="s">
        <v>89</v>
      </c>
      <c r="K123" s="30">
        <v>503</v>
      </c>
      <c r="L123" s="5"/>
      <c r="M123" s="7"/>
      <c r="N123" s="7"/>
      <c r="O123" s="16">
        <v>503</v>
      </c>
      <c r="P123" s="36"/>
    </row>
    <row r="124" spans="1:16" ht="15.5" x14ac:dyDescent="0.35">
      <c r="A124" s="5">
        <v>120</v>
      </c>
      <c r="B124" s="5" t="s">
        <v>405</v>
      </c>
      <c r="C124" s="5" t="s">
        <v>454</v>
      </c>
      <c r="D124" s="5" t="s">
        <v>87</v>
      </c>
      <c r="E124" s="5">
        <v>637</v>
      </c>
      <c r="F124" s="5">
        <v>600</v>
      </c>
      <c r="G124" s="5" t="s">
        <v>119</v>
      </c>
      <c r="H124" s="5">
        <v>1</v>
      </c>
      <c r="J124" s="5" t="s">
        <v>118</v>
      </c>
      <c r="K124" s="30">
        <v>174</v>
      </c>
      <c r="L124" s="5"/>
      <c r="M124" s="7"/>
      <c r="N124" s="7"/>
      <c r="O124" s="16">
        <v>174</v>
      </c>
      <c r="P124" s="36"/>
    </row>
    <row r="125" spans="1:16" ht="15.5" x14ac:dyDescent="0.35">
      <c r="A125" s="5">
        <v>121</v>
      </c>
      <c r="B125" s="5" t="s">
        <v>406</v>
      </c>
      <c r="C125" s="5" t="s">
        <v>453</v>
      </c>
      <c r="D125" s="5" t="s">
        <v>87</v>
      </c>
      <c r="E125" s="5">
        <v>7857</v>
      </c>
      <c r="F125" s="5">
        <v>67200</v>
      </c>
      <c r="G125" s="5" t="s">
        <v>101</v>
      </c>
      <c r="H125" s="5">
        <v>0</v>
      </c>
      <c r="J125" s="5" t="s">
        <v>94</v>
      </c>
      <c r="K125" s="30">
        <v>16823</v>
      </c>
      <c r="L125" s="5"/>
      <c r="M125" s="7"/>
      <c r="N125" s="7"/>
      <c r="O125" s="16">
        <v>16823</v>
      </c>
      <c r="P125" s="36"/>
    </row>
    <row r="126" spans="1:16" ht="15.5" x14ac:dyDescent="0.35">
      <c r="A126" s="5">
        <v>122</v>
      </c>
      <c r="B126" s="5" t="s">
        <v>407</v>
      </c>
      <c r="C126" s="5" t="s">
        <v>450</v>
      </c>
      <c r="D126" s="5" t="s">
        <v>87</v>
      </c>
      <c r="E126" s="5">
        <v>4527</v>
      </c>
      <c r="F126" s="5">
        <v>22070</v>
      </c>
      <c r="G126" s="5" t="s">
        <v>98</v>
      </c>
      <c r="H126" s="5">
        <v>0.15</v>
      </c>
      <c r="J126" s="5" t="s">
        <v>94</v>
      </c>
      <c r="K126" s="30">
        <v>11823</v>
      </c>
      <c r="L126" s="5"/>
      <c r="M126" s="7"/>
      <c r="N126" s="7"/>
      <c r="O126" s="16">
        <v>11823</v>
      </c>
      <c r="P126" s="36"/>
    </row>
    <row r="127" spans="1:16" ht="15.5" x14ac:dyDescent="0.35">
      <c r="A127" s="5">
        <v>123</v>
      </c>
      <c r="B127" s="5" t="s">
        <v>408</v>
      </c>
      <c r="C127" s="5" t="s">
        <v>450</v>
      </c>
      <c r="D127" s="5" t="s">
        <v>87</v>
      </c>
      <c r="E127" s="5">
        <v>5767</v>
      </c>
      <c r="F127" s="5">
        <v>29590</v>
      </c>
      <c r="G127" s="5" t="s">
        <v>98</v>
      </c>
      <c r="H127" s="5">
        <v>0.15</v>
      </c>
      <c r="J127" s="5" t="s">
        <v>94</v>
      </c>
      <c r="K127" s="30">
        <v>16823</v>
      </c>
      <c r="L127" s="5"/>
      <c r="M127" s="7"/>
      <c r="N127" s="7"/>
      <c r="O127" s="16">
        <v>16823</v>
      </c>
      <c r="P127" s="36"/>
    </row>
    <row r="128" spans="1:16" ht="15.5" x14ac:dyDescent="0.35">
      <c r="A128" s="5">
        <v>124</v>
      </c>
      <c r="B128" s="5" t="s">
        <v>409</v>
      </c>
      <c r="C128" s="5" t="s">
        <v>453</v>
      </c>
      <c r="D128" s="5" t="s">
        <v>81</v>
      </c>
      <c r="E128" s="5">
        <v>1173</v>
      </c>
      <c r="F128" s="5">
        <v>2210</v>
      </c>
      <c r="G128" s="5" t="s">
        <v>84</v>
      </c>
      <c r="H128" s="5">
        <v>0.85</v>
      </c>
      <c r="J128" s="5" t="s">
        <v>89</v>
      </c>
      <c r="K128" s="30">
        <v>251.5</v>
      </c>
      <c r="L128" s="5"/>
      <c r="M128" s="7"/>
      <c r="N128" s="7"/>
      <c r="O128" s="16">
        <v>251.5</v>
      </c>
      <c r="P128" s="36"/>
    </row>
    <row r="129" spans="1:16" ht="15.5" x14ac:dyDescent="0.35">
      <c r="A129" s="5">
        <v>125</v>
      </c>
      <c r="B129" s="5" t="s">
        <v>410</v>
      </c>
      <c r="C129" s="5" t="s">
        <v>454</v>
      </c>
      <c r="D129" s="5" t="s">
        <v>87</v>
      </c>
      <c r="E129" s="5">
        <v>23984</v>
      </c>
      <c r="F129" s="5">
        <v>6780</v>
      </c>
      <c r="G129" s="5" t="s">
        <v>82</v>
      </c>
      <c r="H129" s="5">
        <v>0.6</v>
      </c>
      <c r="J129" s="5" t="s">
        <v>83</v>
      </c>
      <c r="K129" s="30">
        <v>1421</v>
      </c>
      <c r="L129" s="5"/>
      <c r="M129" s="7"/>
      <c r="N129" s="7"/>
      <c r="O129" s="16">
        <v>1421</v>
      </c>
      <c r="P129" s="36"/>
    </row>
    <row r="130" spans="1:16" ht="15.5" x14ac:dyDescent="0.35">
      <c r="A130" s="5">
        <v>126</v>
      </c>
      <c r="B130" s="5" t="s">
        <v>411</v>
      </c>
      <c r="C130" s="5" t="s">
        <v>454</v>
      </c>
      <c r="D130" s="5" t="s">
        <v>87</v>
      </c>
      <c r="E130" s="5">
        <v>36215</v>
      </c>
      <c r="F130" s="5">
        <v>1040</v>
      </c>
      <c r="G130" s="5" t="s">
        <v>90</v>
      </c>
      <c r="H130" s="5">
        <v>0.92500000000000004</v>
      </c>
      <c r="J130" s="5" t="s">
        <v>118</v>
      </c>
      <c r="K130" s="30">
        <v>174</v>
      </c>
      <c r="L130" s="5"/>
      <c r="M130" s="7"/>
      <c r="N130" s="7"/>
      <c r="O130" s="16">
        <v>174</v>
      </c>
      <c r="P130" s="36"/>
    </row>
    <row r="131" spans="1:16" ht="15.5" x14ac:dyDescent="0.35">
      <c r="A131" s="5">
        <v>127</v>
      </c>
      <c r="B131" s="5" t="s">
        <v>412</v>
      </c>
      <c r="C131" s="5" t="s">
        <v>450</v>
      </c>
      <c r="D131" s="5" t="s">
        <v>87</v>
      </c>
      <c r="E131" s="5">
        <v>11043</v>
      </c>
      <c r="F131" s="5">
        <v>32090</v>
      </c>
      <c r="G131" s="5" t="s">
        <v>98</v>
      </c>
      <c r="H131" s="5">
        <v>0.15</v>
      </c>
      <c r="I131" s="5" t="s">
        <v>229</v>
      </c>
      <c r="J131" s="5" t="s">
        <v>94</v>
      </c>
      <c r="K131" s="30">
        <v>16823</v>
      </c>
      <c r="L131" s="5" t="s">
        <v>229</v>
      </c>
      <c r="M131" s="7"/>
      <c r="N131" s="7"/>
      <c r="O131" s="16">
        <v>16823</v>
      </c>
      <c r="P131" s="36"/>
    </row>
    <row r="132" spans="1:16" ht="15.5" x14ac:dyDescent="0.35">
      <c r="A132" s="5">
        <v>128</v>
      </c>
      <c r="B132" s="5" t="s">
        <v>413</v>
      </c>
      <c r="C132" s="5" t="s">
        <v>453</v>
      </c>
      <c r="D132" s="5" t="s">
        <v>87</v>
      </c>
      <c r="E132" s="5">
        <v>81351</v>
      </c>
      <c r="F132" s="5">
        <v>3610</v>
      </c>
      <c r="G132" s="5" t="s">
        <v>88</v>
      </c>
      <c r="H132" s="5">
        <v>0.75</v>
      </c>
      <c r="J132" s="5" t="s">
        <v>89</v>
      </c>
      <c r="K132" s="30">
        <v>503</v>
      </c>
      <c r="L132" s="5"/>
      <c r="M132" s="7"/>
      <c r="N132" s="7"/>
      <c r="O132" s="16">
        <v>503</v>
      </c>
      <c r="P132" s="36"/>
    </row>
    <row r="133" spans="1:16" ht="15.5" x14ac:dyDescent="0.35">
      <c r="A133" s="5">
        <v>129</v>
      </c>
      <c r="B133" s="5" t="s">
        <v>414</v>
      </c>
      <c r="C133" s="5" t="s">
        <v>452</v>
      </c>
      <c r="D133" s="5" t="s">
        <v>81</v>
      </c>
      <c r="E133" s="5">
        <v>137</v>
      </c>
      <c r="F133" s="5">
        <v>20020</v>
      </c>
      <c r="G133" s="5" t="s">
        <v>98</v>
      </c>
      <c r="H133" s="5">
        <v>0.15</v>
      </c>
      <c r="J133" s="5" t="s">
        <v>94</v>
      </c>
      <c r="K133" s="30">
        <v>3411.5</v>
      </c>
      <c r="L133" s="5"/>
      <c r="M133" s="7"/>
      <c r="N133" s="7"/>
      <c r="O133" s="16">
        <v>3411.5</v>
      </c>
      <c r="P133" s="36"/>
    </row>
    <row r="134" spans="1:16" ht="15.5" x14ac:dyDescent="0.35">
      <c r="A134" s="5">
        <v>130</v>
      </c>
      <c r="B134" s="5" t="s">
        <v>415</v>
      </c>
      <c r="C134" s="5" t="s">
        <v>452</v>
      </c>
      <c r="D134" s="5" t="s">
        <v>87</v>
      </c>
      <c r="E134" s="5">
        <v>83</v>
      </c>
      <c r="F134" s="5">
        <v>12400</v>
      </c>
      <c r="G134" s="5" t="s">
        <v>82</v>
      </c>
      <c r="H134" s="5">
        <v>0.6</v>
      </c>
      <c r="J134" s="5" t="s">
        <v>83</v>
      </c>
      <c r="K134" s="30">
        <v>1421</v>
      </c>
      <c r="L134" s="5"/>
      <c r="M134" s="7"/>
      <c r="N134" s="7"/>
      <c r="O134" s="16">
        <v>1421</v>
      </c>
      <c r="P134" s="36"/>
    </row>
    <row r="135" spans="1:16" ht="15.5" x14ac:dyDescent="0.35">
      <c r="A135" s="5">
        <v>131</v>
      </c>
      <c r="B135" s="5" t="s">
        <v>416</v>
      </c>
      <c r="C135" s="5" t="s">
        <v>452</v>
      </c>
      <c r="D135" s="5" t="s">
        <v>87</v>
      </c>
      <c r="E135" s="5">
        <v>2314</v>
      </c>
      <c r="F135" s="5">
        <v>9110</v>
      </c>
      <c r="G135" s="5" t="s">
        <v>82</v>
      </c>
      <c r="H135" s="5">
        <v>0.6</v>
      </c>
      <c r="J135" s="5" t="s">
        <v>83</v>
      </c>
      <c r="K135" s="30">
        <v>1421</v>
      </c>
      <c r="L135" s="5"/>
      <c r="M135" s="7"/>
      <c r="N135" s="7"/>
      <c r="O135" s="16">
        <v>1421</v>
      </c>
      <c r="P135" s="36"/>
    </row>
    <row r="136" spans="1:16" ht="15.5" x14ac:dyDescent="0.35">
      <c r="A136" s="5">
        <v>132</v>
      </c>
      <c r="B136" s="5" t="s">
        <v>417</v>
      </c>
      <c r="C136" s="5" t="s">
        <v>451</v>
      </c>
      <c r="D136" s="5" t="s">
        <v>87</v>
      </c>
      <c r="E136" s="5">
        <v>19167</v>
      </c>
      <c r="F136" s="5">
        <v>760</v>
      </c>
      <c r="G136" s="5" t="s">
        <v>119</v>
      </c>
      <c r="H136" s="5">
        <v>1</v>
      </c>
      <c r="J136" s="5" t="s">
        <v>118</v>
      </c>
      <c r="K136" s="30">
        <v>174</v>
      </c>
      <c r="L136" s="5"/>
      <c r="M136" s="7"/>
      <c r="N136" s="7"/>
      <c r="O136" s="16">
        <v>174</v>
      </c>
      <c r="P136" s="36"/>
    </row>
    <row r="137" spans="1:16" ht="15.5" x14ac:dyDescent="0.35">
      <c r="A137" s="5">
        <v>133</v>
      </c>
      <c r="B137" s="5" t="s">
        <v>418</v>
      </c>
      <c r="C137" s="5" t="s">
        <v>452</v>
      </c>
      <c r="D137" s="5" t="s">
        <v>87</v>
      </c>
      <c r="E137" s="5">
        <v>213</v>
      </c>
      <c r="F137" s="5">
        <v>4970</v>
      </c>
      <c r="G137" s="5" t="s">
        <v>82</v>
      </c>
      <c r="H137" s="5">
        <v>0.6</v>
      </c>
      <c r="J137" s="5" t="s">
        <v>83</v>
      </c>
      <c r="K137" s="30">
        <v>1421</v>
      </c>
      <c r="L137" s="5"/>
      <c r="M137" s="7"/>
      <c r="N137" s="7"/>
      <c r="O137" s="16">
        <v>1421</v>
      </c>
      <c r="P137" s="36"/>
    </row>
    <row r="138" spans="1:16" ht="15.5" x14ac:dyDescent="0.35">
      <c r="A138" s="35">
        <v>134</v>
      </c>
      <c r="B138" s="35" t="s">
        <v>419</v>
      </c>
      <c r="C138" s="35" t="s">
        <v>450</v>
      </c>
      <c r="D138" s="35" t="s">
        <v>87</v>
      </c>
      <c r="E138" s="35">
        <v>36887</v>
      </c>
      <c r="F138" s="35">
        <v>63500</v>
      </c>
      <c r="G138" s="35" t="s">
        <v>101</v>
      </c>
      <c r="H138" s="35">
        <v>0</v>
      </c>
      <c r="I138" s="35" t="s">
        <v>513</v>
      </c>
      <c r="J138" s="35" t="s">
        <v>94</v>
      </c>
      <c r="K138" s="90">
        <v>21823</v>
      </c>
      <c r="L138" s="35" t="s">
        <v>513</v>
      </c>
      <c r="M138" s="184" t="s">
        <v>515</v>
      </c>
      <c r="N138" s="184" t="s">
        <v>515</v>
      </c>
      <c r="O138" s="16">
        <v>21823</v>
      </c>
      <c r="P138" s="36"/>
    </row>
    <row r="139" spans="1:16" ht="15.5" x14ac:dyDescent="0.35">
      <c r="A139" s="35">
        <v>135</v>
      </c>
      <c r="B139" s="35" t="s">
        <v>420</v>
      </c>
      <c r="C139" s="35" t="s">
        <v>450</v>
      </c>
      <c r="D139" s="35" t="s">
        <v>87</v>
      </c>
      <c r="E139" s="35">
        <v>31414</v>
      </c>
      <c r="F139" s="35">
        <v>95490</v>
      </c>
      <c r="G139" s="35" t="s">
        <v>167</v>
      </c>
      <c r="H139" s="35">
        <v>-0.1</v>
      </c>
      <c r="I139" s="35" t="s">
        <v>513</v>
      </c>
      <c r="J139" s="35" t="s">
        <v>94</v>
      </c>
      <c r="K139" s="90">
        <v>21823</v>
      </c>
      <c r="L139" s="35" t="s">
        <v>513</v>
      </c>
      <c r="M139" s="184" t="s">
        <v>515</v>
      </c>
      <c r="N139" s="184" t="s">
        <v>515</v>
      </c>
      <c r="O139" s="16">
        <v>21823</v>
      </c>
      <c r="P139" s="36"/>
    </row>
    <row r="140" spans="1:16" ht="15.5" x14ac:dyDescent="0.35">
      <c r="A140" s="5">
        <v>136</v>
      </c>
      <c r="B140" s="5" t="s">
        <v>421</v>
      </c>
      <c r="C140" s="5" t="s">
        <v>451</v>
      </c>
      <c r="D140" s="5" t="s">
        <v>87</v>
      </c>
      <c r="E140" s="5">
        <v>2213</v>
      </c>
      <c r="F140" s="5">
        <v>560</v>
      </c>
      <c r="G140" s="5" t="s">
        <v>90</v>
      </c>
      <c r="H140" s="5">
        <v>0.92500000000000004</v>
      </c>
      <c r="J140" s="5" t="s">
        <v>118</v>
      </c>
      <c r="K140" s="30">
        <v>174</v>
      </c>
      <c r="L140" s="5"/>
      <c r="M140" s="7"/>
      <c r="N140" s="7"/>
      <c r="O140" s="16">
        <v>174</v>
      </c>
      <c r="P140" s="36"/>
    </row>
    <row r="141" spans="1:16" ht="15.5" x14ac:dyDescent="0.35">
      <c r="A141" s="5">
        <v>137</v>
      </c>
      <c r="B141" s="5" t="s">
        <v>422</v>
      </c>
      <c r="C141" s="5" t="s">
        <v>453</v>
      </c>
      <c r="D141" s="5" t="s">
        <v>87</v>
      </c>
      <c r="E141" s="5">
        <v>13026</v>
      </c>
      <c r="F141" s="5">
        <v>33600</v>
      </c>
      <c r="G141" s="5" t="s">
        <v>98</v>
      </c>
      <c r="H141" s="5">
        <v>0.15</v>
      </c>
      <c r="J141" s="5" t="s">
        <v>94</v>
      </c>
      <c r="K141" s="30">
        <v>16823</v>
      </c>
      <c r="L141" s="5"/>
      <c r="M141" s="7"/>
      <c r="N141" s="7"/>
      <c r="O141" s="16">
        <v>16823</v>
      </c>
      <c r="P141" s="36"/>
    </row>
    <row r="142" spans="1:16" ht="15.5" x14ac:dyDescent="0.35">
      <c r="A142" s="5">
        <v>138</v>
      </c>
      <c r="B142" s="5" t="s">
        <v>423</v>
      </c>
      <c r="C142" s="5" t="s">
        <v>454</v>
      </c>
      <c r="D142" s="5" t="s">
        <v>87</v>
      </c>
      <c r="E142" s="5">
        <v>100179</v>
      </c>
      <c r="F142" s="5">
        <v>1200</v>
      </c>
      <c r="G142" s="5" t="s">
        <v>84</v>
      </c>
      <c r="H142" s="5">
        <v>0.85</v>
      </c>
      <c r="J142" s="5" t="s">
        <v>89</v>
      </c>
      <c r="K142" s="30">
        <v>503</v>
      </c>
      <c r="L142" s="5"/>
      <c r="M142" s="7"/>
      <c r="N142" s="7"/>
      <c r="O142" s="16">
        <v>503</v>
      </c>
      <c r="P142" s="36"/>
    </row>
    <row r="143" spans="1:16" ht="15.5" x14ac:dyDescent="0.35">
      <c r="A143" s="5">
        <v>139</v>
      </c>
      <c r="B143" s="5" t="s">
        <v>424</v>
      </c>
      <c r="C143" s="5" t="s">
        <v>453</v>
      </c>
      <c r="D143" s="5" t="s">
        <v>87</v>
      </c>
      <c r="E143" s="5">
        <v>21805</v>
      </c>
      <c r="F143" s="5">
        <v>7230</v>
      </c>
      <c r="G143" s="5" t="s">
        <v>82</v>
      </c>
      <c r="H143" s="5">
        <v>0.6</v>
      </c>
      <c r="J143" s="5" t="s">
        <v>83</v>
      </c>
      <c r="K143" s="30">
        <v>1421</v>
      </c>
      <c r="L143" s="5"/>
      <c r="M143" s="7"/>
      <c r="N143" s="7"/>
      <c r="O143" s="16">
        <v>1421</v>
      </c>
      <c r="P143" s="36"/>
    </row>
    <row r="144" spans="1:16" ht="15.5" x14ac:dyDescent="0.35">
      <c r="A144" s="5">
        <v>140</v>
      </c>
      <c r="B144" s="5" t="s">
        <v>425</v>
      </c>
      <c r="C144" s="5" t="s">
        <v>454</v>
      </c>
      <c r="D144" s="5" t="s">
        <v>87</v>
      </c>
      <c r="E144" s="5">
        <v>1902</v>
      </c>
      <c r="F144" s="5">
        <v>1010</v>
      </c>
      <c r="G144" s="5" t="s">
        <v>90</v>
      </c>
      <c r="H144" s="5">
        <v>0.92500000000000004</v>
      </c>
      <c r="J144" s="5" t="s">
        <v>118</v>
      </c>
      <c r="K144" s="30">
        <v>174</v>
      </c>
      <c r="L144" s="5"/>
      <c r="M144" s="7"/>
      <c r="N144" s="7"/>
      <c r="O144" s="16">
        <v>174</v>
      </c>
      <c r="P144" s="36"/>
    </row>
    <row r="145" spans="1:19" ht="15.5" x14ac:dyDescent="0.35">
      <c r="A145" s="5">
        <v>141</v>
      </c>
      <c r="B145" s="5" t="s">
        <v>426</v>
      </c>
      <c r="C145" s="5" t="s">
        <v>453</v>
      </c>
      <c r="D145" s="5" t="s">
        <v>81</v>
      </c>
      <c r="E145" s="5">
        <v>2238</v>
      </c>
      <c r="F145" s="5">
        <v>4930</v>
      </c>
      <c r="G145" s="5" t="s">
        <v>82</v>
      </c>
      <c r="H145" s="5">
        <v>0.6</v>
      </c>
      <c r="J145" s="5" t="s">
        <v>83</v>
      </c>
      <c r="K145" s="30">
        <v>710.5</v>
      </c>
      <c r="L145" s="5"/>
      <c r="M145" s="7"/>
      <c r="N145" s="7"/>
      <c r="O145" s="16">
        <v>710.5</v>
      </c>
      <c r="P145" s="36"/>
    </row>
    <row r="146" spans="1:19" ht="15.5" x14ac:dyDescent="0.35">
      <c r="A146" s="5">
        <v>142</v>
      </c>
      <c r="B146" s="5" t="s">
        <v>427</v>
      </c>
      <c r="C146" s="5" t="s">
        <v>452</v>
      </c>
      <c r="D146" s="5" t="s">
        <v>87</v>
      </c>
      <c r="E146" s="5">
        <v>1532</v>
      </c>
      <c r="F146" s="5">
        <v>16190</v>
      </c>
      <c r="G146" s="5" t="s">
        <v>93</v>
      </c>
      <c r="H146" s="5">
        <v>0.3</v>
      </c>
      <c r="J146" s="5" t="s">
        <v>94</v>
      </c>
      <c r="K146" s="30">
        <v>18646</v>
      </c>
      <c r="L146" s="5"/>
      <c r="M146" s="7"/>
      <c r="N146" s="7"/>
      <c r="O146" s="16">
        <v>18646</v>
      </c>
      <c r="P146" s="36"/>
    </row>
    <row r="147" spans="1:19" ht="15.5" x14ac:dyDescent="0.35">
      <c r="A147" s="5">
        <v>143</v>
      </c>
      <c r="B147" s="5" t="s">
        <v>428</v>
      </c>
      <c r="C147" s="5" t="s">
        <v>451</v>
      </c>
      <c r="D147" s="5" t="s">
        <v>87</v>
      </c>
      <c r="E147" s="5">
        <v>30855</v>
      </c>
      <c r="F147" s="5">
        <v>3830</v>
      </c>
      <c r="G147" s="5" t="s">
        <v>88</v>
      </c>
      <c r="H147" s="5">
        <v>0.75</v>
      </c>
      <c r="J147" s="5" t="s">
        <v>89</v>
      </c>
      <c r="K147" s="30">
        <v>503</v>
      </c>
      <c r="L147" s="5"/>
      <c r="M147" s="7"/>
      <c r="N147" s="7"/>
      <c r="O147" s="16">
        <v>503</v>
      </c>
      <c r="P147" s="36"/>
    </row>
    <row r="148" spans="1:19" ht="15.5" x14ac:dyDescent="0.35">
      <c r="A148" s="5">
        <v>144</v>
      </c>
      <c r="B148" s="5" t="s">
        <v>429</v>
      </c>
      <c r="C148" s="5" t="s">
        <v>450</v>
      </c>
      <c r="D148" s="5" t="s">
        <v>87</v>
      </c>
      <c r="E148" s="5">
        <v>80814</v>
      </c>
      <c r="F148" s="5">
        <v>10640</v>
      </c>
      <c r="G148" s="5" t="s">
        <v>82</v>
      </c>
      <c r="H148" s="5">
        <v>0.6</v>
      </c>
      <c r="J148" s="5" t="s">
        <v>83</v>
      </c>
      <c r="K148" s="30">
        <v>1421</v>
      </c>
      <c r="L148" s="5"/>
      <c r="M148" s="7"/>
      <c r="N148" s="7"/>
      <c r="O148" s="16">
        <v>1421</v>
      </c>
      <c r="P148" s="36"/>
    </row>
    <row r="149" spans="1:19" ht="15.5" x14ac:dyDescent="0.35">
      <c r="A149" s="35">
        <v>145</v>
      </c>
      <c r="B149" s="35" t="s">
        <v>430</v>
      </c>
      <c r="C149" s="35" t="s">
        <v>454</v>
      </c>
      <c r="D149" s="35" t="s">
        <v>87</v>
      </c>
      <c r="E149" s="35">
        <v>447337</v>
      </c>
      <c r="F149" s="35">
        <v>930</v>
      </c>
      <c r="G149" s="35" t="s">
        <v>90</v>
      </c>
      <c r="H149" s="35">
        <v>0.92500000000000004</v>
      </c>
      <c r="I149" s="35" t="s">
        <v>513</v>
      </c>
      <c r="J149" s="35" t="s">
        <v>118</v>
      </c>
      <c r="K149" s="90">
        <v>174</v>
      </c>
      <c r="L149" s="35" t="s">
        <v>513</v>
      </c>
      <c r="M149" s="184" t="s">
        <v>515</v>
      </c>
      <c r="N149" s="184" t="s">
        <v>515</v>
      </c>
      <c r="O149" s="16">
        <v>174</v>
      </c>
      <c r="P149" s="36"/>
    </row>
    <row r="150" spans="1:19" ht="15.5" x14ac:dyDescent="0.35">
      <c r="A150" s="5">
        <v>146</v>
      </c>
      <c r="B150" s="5" t="s">
        <v>431</v>
      </c>
      <c r="C150" s="5" t="s">
        <v>450</v>
      </c>
      <c r="D150" s="5" t="s">
        <v>87</v>
      </c>
      <c r="E150" s="5">
        <v>187</v>
      </c>
      <c r="F150" s="5">
        <v>4260</v>
      </c>
      <c r="G150" s="5" t="s">
        <v>88</v>
      </c>
      <c r="H150" s="5">
        <v>0.75</v>
      </c>
      <c r="J150" s="5" t="s">
        <v>83</v>
      </c>
      <c r="K150" s="30">
        <v>1421</v>
      </c>
      <c r="L150" s="5"/>
      <c r="M150" s="7"/>
      <c r="N150" s="7"/>
      <c r="O150" s="16">
        <v>1421</v>
      </c>
      <c r="P150" s="36"/>
    </row>
    <row r="151" spans="1:19" ht="15.5" x14ac:dyDescent="0.35">
      <c r="A151" s="5">
        <v>147</v>
      </c>
      <c r="B151" s="5" t="s">
        <v>432</v>
      </c>
      <c r="C151" s="5" t="s">
        <v>451</v>
      </c>
      <c r="D151" s="5" t="s">
        <v>87</v>
      </c>
      <c r="E151" s="5">
        <v>2144</v>
      </c>
      <c r="F151" s="5">
        <v>49160</v>
      </c>
      <c r="G151" s="5" t="s">
        <v>98</v>
      </c>
      <c r="H151" s="5">
        <v>0.15</v>
      </c>
      <c r="J151" s="5" t="s">
        <v>94</v>
      </c>
      <c r="K151" s="30">
        <v>11823</v>
      </c>
      <c r="L151" s="5"/>
      <c r="M151" s="7"/>
      <c r="N151" s="7"/>
      <c r="O151" s="16">
        <v>11823</v>
      </c>
      <c r="P151" s="36"/>
    </row>
    <row r="152" spans="1:19" s="179" customFormat="1" ht="31" x14ac:dyDescent="0.35">
      <c r="A152" s="71">
        <v>148</v>
      </c>
      <c r="B152" s="177" t="s">
        <v>433</v>
      </c>
      <c r="C152" s="35" t="s">
        <v>450</v>
      </c>
      <c r="D152" s="35" t="s">
        <v>87</v>
      </c>
      <c r="E152" s="35">
        <v>356416</v>
      </c>
      <c r="F152" s="35">
        <v>49240</v>
      </c>
      <c r="G152" s="35" t="s">
        <v>98</v>
      </c>
      <c r="H152" s="35">
        <v>0.15</v>
      </c>
      <c r="I152" s="35" t="s">
        <v>513</v>
      </c>
      <c r="J152" s="35" t="s">
        <v>94</v>
      </c>
      <c r="K152" s="90">
        <v>106823</v>
      </c>
      <c r="L152" s="71" t="s">
        <v>513</v>
      </c>
      <c r="M152" s="183">
        <v>21850000</v>
      </c>
      <c r="N152" s="183">
        <f>0.005*M152</f>
        <v>109250</v>
      </c>
      <c r="O152" s="30">
        <f>N152</f>
        <v>109250</v>
      </c>
      <c r="P152" s="178" t="s">
        <v>517</v>
      </c>
      <c r="Q152" s="78"/>
      <c r="R152" s="78"/>
      <c r="S152" s="78"/>
    </row>
    <row r="153" spans="1:19" s="179" customFormat="1" ht="46.5" x14ac:dyDescent="0.35">
      <c r="A153" s="71">
        <v>149</v>
      </c>
      <c r="B153" s="177" t="s">
        <v>434</v>
      </c>
      <c r="C153" s="35" t="s">
        <v>452</v>
      </c>
      <c r="D153" s="35" t="s">
        <v>87</v>
      </c>
      <c r="E153" s="35">
        <v>1704535</v>
      </c>
      <c r="F153" s="35">
        <v>76770</v>
      </c>
      <c r="G153" s="35" t="s">
        <v>101</v>
      </c>
      <c r="H153" s="35">
        <v>0</v>
      </c>
      <c r="I153" s="35" t="s">
        <v>513</v>
      </c>
      <c r="J153" s="35" t="s">
        <v>94</v>
      </c>
      <c r="K153" s="90">
        <v>506823</v>
      </c>
      <c r="L153" s="71" t="s">
        <v>513</v>
      </c>
      <c r="M153" s="183">
        <v>102323000</v>
      </c>
      <c r="N153" s="183">
        <f>0.005*M153</f>
        <v>511615</v>
      </c>
      <c r="O153" s="30">
        <f>N153</f>
        <v>511615</v>
      </c>
      <c r="P153" s="178" t="s">
        <v>518</v>
      </c>
      <c r="Q153" s="78"/>
      <c r="R153" s="78"/>
      <c r="S153" s="78"/>
    </row>
    <row r="154" spans="1:19" ht="15.5" x14ac:dyDescent="0.35">
      <c r="A154" s="5">
        <v>150</v>
      </c>
      <c r="B154" s="5" t="s">
        <v>435</v>
      </c>
      <c r="C154" s="5" t="s">
        <v>452</v>
      </c>
      <c r="D154" s="5" t="s">
        <v>87</v>
      </c>
      <c r="E154" s="5">
        <v>319</v>
      </c>
      <c r="F154" s="5">
        <v>1826</v>
      </c>
      <c r="G154" s="5" t="s">
        <v>133</v>
      </c>
      <c r="H154" s="5">
        <v>0.45</v>
      </c>
      <c r="J154" s="5" t="s">
        <v>89</v>
      </c>
      <c r="K154" s="30">
        <v>503</v>
      </c>
      <c r="L154" s="5"/>
      <c r="M154" s="7"/>
      <c r="N154" s="7"/>
      <c r="O154" s="31">
        <v>503</v>
      </c>
      <c r="P154" s="36"/>
    </row>
    <row r="155" spans="1:19" ht="15.5" x14ac:dyDescent="0.35">
      <c r="A155" s="5">
        <v>151</v>
      </c>
      <c r="B155" s="5" t="s">
        <v>436</v>
      </c>
      <c r="C155" s="5" t="s">
        <v>451</v>
      </c>
      <c r="D155" s="5" t="s">
        <v>87</v>
      </c>
      <c r="E155" s="5">
        <v>14583</v>
      </c>
      <c r="F155" s="5">
        <v>840</v>
      </c>
      <c r="G155" s="5" t="s">
        <v>90</v>
      </c>
      <c r="H155" s="5">
        <v>0.92500000000000004</v>
      </c>
      <c r="J155" s="5" t="s">
        <v>118</v>
      </c>
      <c r="K155" s="30">
        <v>174</v>
      </c>
      <c r="L155" s="5"/>
      <c r="M155" s="7"/>
      <c r="N155" s="7"/>
      <c r="O155" s="31">
        <v>174</v>
      </c>
      <c r="P155" s="36"/>
    </row>
    <row r="156" spans="1:19" ht="15.5" x14ac:dyDescent="0.35">
      <c r="A156" s="5">
        <v>152</v>
      </c>
      <c r="B156" s="5" t="s">
        <v>437</v>
      </c>
      <c r="C156" s="5" t="s">
        <v>454</v>
      </c>
      <c r="D156" s="5" t="s">
        <v>87</v>
      </c>
      <c r="E156" s="5">
        <v>204880</v>
      </c>
      <c r="F156" s="5">
        <v>1240</v>
      </c>
      <c r="G156" s="5" t="s">
        <v>90</v>
      </c>
      <c r="H156" s="5">
        <v>0.92500000000000004</v>
      </c>
      <c r="J156" s="5" t="s">
        <v>89</v>
      </c>
      <c r="K156" s="30">
        <v>503</v>
      </c>
      <c r="L156" s="5"/>
      <c r="M156" s="7"/>
      <c r="N156" s="7"/>
      <c r="O156" s="31">
        <v>503</v>
      </c>
      <c r="P156" s="36"/>
    </row>
    <row r="157" spans="1:19" ht="15.5" x14ac:dyDescent="0.35">
      <c r="A157" s="5">
        <v>153</v>
      </c>
      <c r="B157" s="5" t="s">
        <v>438</v>
      </c>
      <c r="C157" s="5" t="s">
        <v>454</v>
      </c>
      <c r="D157" s="5" t="s">
        <v>87</v>
      </c>
      <c r="E157" s="5">
        <v>32503</v>
      </c>
      <c r="F157" s="5">
        <v>1710</v>
      </c>
      <c r="G157" s="5" t="s">
        <v>84</v>
      </c>
      <c r="H157" s="5">
        <v>0.85</v>
      </c>
      <c r="J157" s="5" t="s">
        <v>89</v>
      </c>
      <c r="K157" s="30">
        <v>503</v>
      </c>
      <c r="L157" s="5"/>
      <c r="M157" s="7"/>
      <c r="N157" s="7"/>
      <c r="O157" s="31">
        <v>503</v>
      </c>
      <c r="P157" s="36"/>
    </row>
    <row r="158" spans="1:19" ht="15.5" x14ac:dyDescent="0.35">
      <c r="K158" s="30"/>
      <c r="L158" s="5"/>
      <c r="M158" s="7"/>
      <c r="N158" s="7"/>
      <c r="O158" s="31"/>
      <c r="P158" s="36"/>
    </row>
    <row r="159" spans="1:19" ht="16" thickBot="1" x14ac:dyDescent="0.4">
      <c r="B159" s="13" t="s">
        <v>256</v>
      </c>
      <c r="K159" s="192">
        <f>SUM(K5:K157)</f>
        <v>1582843</v>
      </c>
      <c r="M159" s="7"/>
      <c r="N159" s="13" t="s">
        <v>256</v>
      </c>
      <c r="O159" s="15">
        <f>SUM(O5:O157)</f>
        <v>1607588.4350000001</v>
      </c>
      <c r="P159" s="36"/>
    </row>
    <row r="160" spans="1:19" ht="16" thickTop="1" x14ac:dyDescent="0.35">
      <c r="K160" s="30"/>
      <c r="P160" s="36"/>
    </row>
    <row r="161" spans="11:16" ht="15.75" customHeight="1" x14ac:dyDescent="0.35">
      <c r="K161" s="30"/>
      <c r="P161" s="36"/>
    </row>
    <row r="162" spans="11:16" ht="15.75" customHeight="1" x14ac:dyDescent="0.35">
      <c r="K162" s="30"/>
      <c r="P162" s="36"/>
    </row>
    <row r="163" spans="11:16" ht="15.75" customHeight="1" x14ac:dyDescent="0.35">
      <c r="P163" s="36"/>
    </row>
    <row r="164" spans="11:16" ht="15.75" customHeight="1" x14ac:dyDescent="0.35">
      <c r="P164" s="36"/>
    </row>
    <row r="165" spans="11:16" ht="15.75" customHeight="1" x14ac:dyDescent="0.35">
      <c r="P165" s="36"/>
    </row>
    <row r="166" spans="11:16" ht="15.75" customHeight="1" x14ac:dyDescent="0.35">
      <c r="P166" s="36"/>
    </row>
    <row r="167" spans="11:16" ht="15.75" customHeight="1" x14ac:dyDescent="0.35">
      <c r="P167" s="36"/>
    </row>
    <row r="168" spans="11:16" ht="15.75" customHeight="1" x14ac:dyDescent="0.35">
      <c r="P168" s="36"/>
    </row>
    <row r="169" spans="11:16" ht="15.75" customHeight="1" x14ac:dyDescent="0.35">
      <c r="P169" s="36"/>
    </row>
    <row r="170" spans="11:16" ht="15.75" customHeight="1" x14ac:dyDescent="0.35">
      <c r="P170" s="36"/>
    </row>
    <row r="171" spans="11:16" ht="15.75" customHeight="1" x14ac:dyDescent="0.35">
      <c r="P171" s="36"/>
    </row>
    <row r="172" spans="11:16" ht="15.75" customHeight="1" x14ac:dyDescent="0.35">
      <c r="P172" s="36"/>
    </row>
    <row r="173" spans="11:16" ht="15.75" customHeight="1" x14ac:dyDescent="0.35">
      <c r="P173" s="36"/>
    </row>
    <row r="174" spans="11:16" ht="15.75" customHeight="1" x14ac:dyDescent="0.35">
      <c r="P174" s="36"/>
    </row>
    <row r="175" spans="11:16" ht="15.75" customHeight="1" x14ac:dyDescent="0.35">
      <c r="P175" s="36"/>
    </row>
    <row r="176" spans="11:16" ht="15.75" customHeight="1" x14ac:dyDescent="0.35">
      <c r="P176" s="36"/>
    </row>
    <row r="177" spans="16:16" ht="15.75" customHeight="1" x14ac:dyDescent="0.35">
      <c r="P177" s="36"/>
    </row>
  </sheetData>
  <autoFilter ref="A5:S159" xr:uid="{0B0BA54B-4B4D-AF4A-B4D3-9DBE285F8DB5}"/>
  <hyperlinks>
    <hyperlink ref="B11" r:id="rId1" xr:uid="{12569102-B97C-4A74-AF88-34903EF157EB}"/>
    <hyperlink ref="B30" r:id="rId2" xr:uid="{0BB231A6-DD96-4190-8CD2-9DC9B0A1E48D}"/>
    <hyperlink ref="B152" r:id="rId3" xr:uid="{D5B1EA52-23E6-4A41-8FC7-2F4A750D8FAC}"/>
    <hyperlink ref="B153" r:id="rId4" xr:uid="{ED6A9B1F-8C0E-4540-A7AC-EE3D36569A42}"/>
  </hyperlinks>
  <pageMargins left="0.7" right="0.7" top="0.75" bottom="0.75" header="0.3" footer="0.3"/>
  <pageSetup paperSize="9" orientation="portrait" horizontalDpi="0" verticalDpi="0"/>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A2AB7-CBC6-4A3C-8B52-7EC70338DAB7}">
  <dimension ref="A1:B157"/>
  <sheetViews>
    <sheetView workbookViewId="0">
      <selection activeCell="B1" sqref="B1:B153"/>
    </sheetView>
  </sheetViews>
  <sheetFormatPr defaultColWidth="8.83203125" defaultRowHeight="15.5" x14ac:dyDescent="0.35"/>
  <cols>
    <col min="1" max="1" width="29.83203125" customWidth="1"/>
    <col min="2" max="2" width="19" customWidth="1"/>
  </cols>
  <sheetData>
    <row r="1" spans="1:2" x14ac:dyDescent="0.35">
      <c r="A1" s="67" t="s">
        <v>286</v>
      </c>
      <c r="B1" s="118">
        <v>710.5</v>
      </c>
    </row>
    <row r="2" spans="1:2" x14ac:dyDescent="0.35">
      <c r="A2" s="68" t="s">
        <v>287</v>
      </c>
      <c r="B2" s="103">
        <v>503</v>
      </c>
    </row>
    <row r="3" spans="1:2" x14ac:dyDescent="0.35">
      <c r="A3" s="68" t="s">
        <v>288</v>
      </c>
      <c r="B3" s="103">
        <v>6823</v>
      </c>
    </row>
    <row r="4" spans="1:2" x14ac:dyDescent="0.35">
      <c r="A4" s="68" t="s">
        <v>289</v>
      </c>
      <c r="B4" s="103">
        <v>1421</v>
      </c>
    </row>
    <row r="5" spans="1:2" x14ac:dyDescent="0.35">
      <c r="A5" s="68" t="s">
        <v>290</v>
      </c>
      <c r="B5" s="103">
        <v>1421</v>
      </c>
    </row>
    <row r="6" spans="1:2" x14ac:dyDescent="0.35">
      <c r="A6" s="68" t="s">
        <v>291</v>
      </c>
      <c r="B6" s="103">
        <v>6823</v>
      </c>
    </row>
    <row r="7" spans="1:2" x14ac:dyDescent="0.35">
      <c r="A7" s="68" t="s">
        <v>292</v>
      </c>
      <c r="B7" s="103">
        <v>2827.2000000000003</v>
      </c>
    </row>
    <row r="8" spans="1:2" x14ac:dyDescent="0.35">
      <c r="A8" s="68" t="s">
        <v>293</v>
      </c>
      <c r="B8" s="103">
        <v>16823</v>
      </c>
    </row>
    <row r="9" spans="1:2" x14ac:dyDescent="0.35">
      <c r="A9" s="68" t="s">
        <v>294</v>
      </c>
      <c r="B9" s="103">
        <v>1421</v>
      </c>
    </row>
    <row r="10" spans="1:2" x14ac:dyDescent="0.35">
      <c r="A10" s="68" t="s">
        <v>295</v>
      </c>
      <c r="B10" s="103">
        <v>6823</v>
      </c>
    </row>
    <row r="11" spans="1:2" x14ac:dyDescent="0.35">
      <c r="A11" s="68" t="s">
        <v>296</v>
      </c>
      <c r="B11" s="103">
        <v>16823</v>
      </c>
    </row>
    <row r="12" spans="1:2" x14ac:dyDescent="0.35">
      <c r="A12" s="68" t="s">
        <v>297</v>
      </c>
      <c r="B12" s="103">
        <v>503</v>
      </c>
    </row>
    <row r="13" spans="1:2" x14ac:dyDescent="0.35">
      <c r="A13" s="68" t="s">
        <v>298</v>
      </c>
      <c r="B13" s="103">
        <v>11823</v>
      </c>
    </row>
    <row r="14" spans="1:2" x14ac:dyDescent="0.35">
      <c r="A14" s="68" t="s">
        <v>299</v>
      </c>
      <c r="B14" s="103">
        <v>1421</v>
      </c>
    </row>
    <row r="15" spans="1:2" x14ac:dyDescent="0.35">
      <c r="A15" s="68" t="s">
        <v>300</v>
      </c>
      <c r="B15" s="103">
        <v>26823</v>
      </c>
    </row>
    <row r="16" spans="1:2" x14ac:dyDescent="0.35">
      <c r="A16" s="68" t="s">
        <v>301</v>
      </c>
      <c r="B16" s="103">
        <v>1421</v>
      </c>
    </row>
    <row r="17" spans="1:2" x14ac:dyDescent="0.35">
      <c r="A17" s="68" t="s">
        <v>302</v>
      </c>
      <c r="B17" s="103">
        <v>503</v>
      </c>
    </row>
    <row r="18" spans="1:2" x14ac:dyDescent="0.35">
      <c r="A18" s="68" t="s">
        <v>303</v>
      </c>
      <c r="B18" s="103">
        <v>503</v>
      </c>
    </row>
    <row r="19" spans="1:2" x14ac:dyDescent="0.35">
      <c r="A19" s="68" t="s">
        <v>304</v>
      </c>
      <c r="B19" s="103">
        <v>1421</v>
      </c>
    </row>
    <row r="20" spans="1:2" x14ac:dyDescent="0.35">
      <c r="A20" s="68" t="s">
        <v>305</v>
      </c>
      <c r="B20" s="103">
        <v>1421</v>
      </c>
    </row>
    <row r="21" spans="1:2" x14ac:dyDescent="0.35">
      <c r="A21" s="68" t="s">
        <v>306</v>
      </c>
      <c r="B21" s="103">
        <v>6823</v>
      </c>
    </row>
    <row r="22" spans="1:2" x14ac:dyDescent="0.35">
      <c r="A22" s="68" t="s">
        <v>307</v>
      </c>
      <c r="B22" s="103">
        <v>174</v>
      </c>
    </row>
    <row r="23" spans="1:2" x14ac:dyDescent="0.35">
      <c r="A23" s="68" t="s">
        <v>308</v>
      </c>
      <c r="B23" s="103">
        <v>174</v>
      </c>
    </row>
    <row r="24" spans="1:2" x14ac:dyDescent="0.35">
      <c r="A24" s="68" t="s">
        <v>309</v>
      </c>
      <c r="B24" s="103">
        <v>503</v>
      </c>
    </row>
    <row r="25" spans="1:2" x14ac:dyDescent="0.35">
      <c r="A25" s="68" t="s">
        <v>310</v>
      </c>
      <c r="B25" s="103">
        <v>503</v>
      </c>
    </row>
    <row r="26" spans="1:2" x14ac:dyDescent="0.35">
      <c r="A26" s="68" t="s">
        <v>311</v>
      </c>
      <c r="B26" s="103">
        <v>58345.235000000001</v>
      </c>
    </row>
    <row r="27" spans="1:2" x14ac:dyDescent="0.35">
      <c r="A27" s="68" t="s">
        <v>312</v>
      </c>
      <c r="B27" s="103">
        <v>174</v>
      </c>
    </row>
    <row r="28" spans="1:2" x14ac:dyDescent="0.35">
      <c r="A28" s="68" t="s">
        <v>313</v>
      </c>
      <c r="B28" s="103">
        <v>174</v>
      </c>
    </row>
    <row r="29" spans="1:2" x14ac:dyDescent="0.35">
      <c r="A29" s="68" t="s">
        <v>314</v>
      </c>
      <c r="B29" s="103">
        <v>21823</v>
      </c>
    </row>
    <row r="30" spans="1:2" x14ac:dyDescent="0.35">
      <c r="A30" s="68" t="s">
        <v>315</v>
      </c>
      <c r="B30" s="103">
        <v>1421</v>
      </c>
    </row>
    <row r="31" spans="1:2" x14ac:dyDescent="0.35">
      <c r="A31" s="68" t="s">
        <v>316</v>
      </c>
      <c r="B31" s="103">
        <v>174</v>
      </c>
    </row>
    <row r="32" spans="1:2" x14ac:dyDescent="0.35">
      <c r="A32" s="68" t="s">
        <v>317</v>
      </c>
      <c r="B32" s="103">
        <v>503</v>
      </c>
    </row>
    <row r="33" spans="1:2" x14ac:dyDescent="0.35">
      <c r="A33" s="68" t="s">
        <v>318</v>
      </c>
      <c r="B33" s="103">
        <v>6823</v>
      </c>
    </row>
    <row r="34" spans="1:2" x14ac:dyDescent="0.35">
      <c r="A34" s="68" t="s">
        <v>319</v>
      </c>
      <c r="B34" s="103">
        <v>1421</v>
      </c>
    </row>
    <row r="35" spans="1:2" x14ac:dyDescent="0.35">
      <c r="A35" s="68" t="s">
        <v>320</v>
      </c>
      <c r="B35" s="103">
        <v>503</v>
      </c>
    </row>
    <row r="36" spans="1:2" x14ac:dyDescent="0.35">
      <c r="A36" s="68" t="s">
        <v>321</v>
      </c>
      <c r="B36" s="103">
        <v>11823</v>
      </c>
    </row>
    <row r="37" spans="1:2" x14ac:dyDescent="0.35">
      <c r="A37" s="68" t="s">
        <v>322</v>
      </c>
      <c r="B37" s="103">
        <v>6823</v>
      </c>
    </row>
    <row r="38" spans="1:2" x14ac:dyDescent="0.35">
      <c r="A38" s="68" t="s">
        <v>323</v>
      </c>
      <c r="B38" s="103">
        <v>6823</v>
      </c>
    </row>
    <row r="39" spans="1:2" x14ac:dyDescent="0.35">
      <c r="A39" s="68" t="s">
        <v>324</v>
      </c>
      <c r="B39" s="103">
        <v>21823</v>
      </c>
    </row>
    <row r="40" spans="1:2" x14ac:dyDescent="0.35">
      <c r="A40" s="68" t="s">
        <v>325</v>
      </c>
      <c r="B40" s="103">
        <v>16823</v>
      </c>
    </row>
    <row r="41" spans="1:2" x14ac:dyDescent="0.35">
      <c r="A41" s="68" t="s">
        <v>326</v>
      </c>
      <c r="B41" s="103">
        <v>1421</v>
      </c>
    </row>
    <row r="42" spans="1:2" x14ac:dyDescent="0.35">
      <c r="A42" s="68" t="s">
        <v>327</v>
      </c>
      <c r="B42" s="103">
        <v>1421</v>
      </c>
    </row>
    <row r="43" spans="1:2" x14ac:dyDescent="0.35">
      <c r="A43" s="68" t="s">
        <v>328</v>
      </c>
      <c r="B43" s="103">
        <v>1421</v>
      </c>
    </row>
    <row r="44" spans="1:2" x14ac:dyDescent="0.35">
      <c r="A44" s="68" t="s">
        <v>329</v>
      </c>
      <c r="B44" s="103">
        <v>503</v>
      </c>
    </row>
    <row r="45" spans="1:2" x14ac:dyDescent="0.35">
      <c r="A45" s="68" t="s">
        <v>330</v>
      </c>
      <c r="B45" s="103">
        <v>1421</v>
      </c>
    </row>
    <row r="46" spans="1:2" x14ac:dyDescent="0.35">
      <c r="A46" s="68" t="s">
        <v>331</v>
      </c>
      <c r="B46" s="103">
        <v>6823</v>
      </c>
    </row>
    <row r="47" spans="1:2" x14ac:dyDescent="0.35">
      <c r="A47" s="68" t="s">
        <v>332</v>
      </c>
      <c r="B47" s="103">
        <v>1421</v>
      </c>
    </row>
    <row r="48" spans="1:2" x14ac:dyDescent="0.35">
      <c r="A48" s="68" t="s">
        <v>333</v>
      </c>
      <c r="B48" s="103">
        <v>1421</v>
      </c>
    </row>
    <row r="49" spans="1:2" x14ac:dyDescent="0.35">
      <c r="A49" s="68" t="s">
        <v>334</v>
      </c>
      <c r="B49" s="103">
        <v>21823</v>
      </c>
    </row>
    <row r="50" spans="1:2" x14ac:dyDescent="0.35">
      <c r="A50" s="68" t="s">
        <v>335</v>
      </c>
      <c r="B50" s="103">
        <v>36823</v>
      </c>
    </row>
    <row r="51" spans="1:2" x14ac:dyDescent="0.35">
      <c r="A51" s="68" t="s">
        <v>336</v>
      </c>
      <c r="B51" s="103">
        <v>174</v>
      </c>
    </row>
    <row r="52" spans="1:2" x14ac:dyDescent="0.35">
      <c r="A52" s="68" t="s">
        <v>337</v>
      </c>
      <c r="B52" s="103">
        <v>1421</v>
      </c>
    </row>
    <row r="53" spans="1:2" x14ac:dyDescent="0.35">
      <c r="A53" s="68" t="s">
        <v>338</v>
      </c>
      <c r="B53" s="103">
        <v>21823</v>
      </c>
    </row>
    <row r="54" spans="1:2" x14ac:dyDescent="0.35">
      <c r="A54" s="68" t="s">
        <v>339</v>
      </c>
      <c r="B54" s="103">
        <v>503</v>
      </c>
    </row>
    <row r="55" spans="1:2" x14ac:dyDescent="0.35">
      <c r="A55" s="68" t="s">
        <v>340</v>
      </c>
      <c r="B55" s="103">
        <v>11823</v>
      </c>
    </row>
    <row r="56" spans="1:2" x14ac:dyDescent="0.35">
      <c r="A56" s="68" t="s">
        <v>341</v>
      </c>
      <c r="B56" s="103">
        <v>1421</v>
      </c>
    </row>
    <row r="57" spans="1:2" x14ac:dyDescent="0.35">
      <c r="A57" s="68" t="s">
        <v>342</v>
      </c>
      <c r="B57" s="103">
        <v>1421</v>
      </c>
    </row>
    <row r="58" spans="1:2" x14ac:dyDescent="0.35">
      <c r="A58" s="68" t="s">
        <v>343</v>
      </c>
      <c r="B58" s="103">
        <v>174</v>
      </c>
    </row>
    <row r="59" spans="1:2" x14ac:dyDescent="0.35">
      <c r="A59" s="68" t="s">
        <v>344</v>
      </c>
      <c r="B59" s="103">
        <v>11823</v>
      </c>
    </row>
    <row r="60" spans="1:2" x14ac:dyDescent="0.35">
      <c r="A60" s="68" t="s">
        <v>345</v>
      </c>
      <c r="B60" s="103">
        <v>503</v>
      </c>
    </row>
    <row r="61" spans="1:2" x14ac:dyDescent="0.35">
      <c r="A61" s="68" t="s">
        <v>346</v>
      </c>
      <c r="B61" s="103">
        <v>503</v>
      </c>
    </row>
    <row r="62" spans="1:2" x14ac:dyDescent="0.35">
      <c r="A62" s="68" t="s">
        <v>347</v>
      </c>
      <c r="B62" s="103">
        <v>21823</v>
      </c>
    </row>
    <row r="63" spans="1:2" x14ac:dyDescent="0.35">
      <c r="A63" s="68" t="s">
        <v>348</v>
      </c>
      <c r="B63" s="103">
        <v>6823</v>
      </c>
    </row>
    <row r="64" spans="1:2" x14ac:dyDescent="0.35">
      <c r="A64" s="68" t="s">
        <v>349</v>
      </c>
      <c r="B64" s="103">
        <v>11823</v>
      </c>
    </row>
    <row r="65" spans="1:2" x14ac:dyDescent="0.35">
      <c r="A65" s="68" t="s">
        <v>350</v>
      </c>
      <c r="B65" s="103">
        <v>503</v>
      </c>
    </row>
    <row r="66" spans="1:2" x14ac:dyDescent="0.35">
      <c r="A66" s="68" t="s">
        <v>351</v>
      </c>
      <c r="B66" s="103">
        <v>16823</v>
      </c>
    </row>
    <row r="67" spans="1:2" x14ac:dyDescent="0.35">
      <c r="A67" s="68" t="s">
        <v>352</v>
      </c>
      <c r="B67" s="103">
        <v>26823</v>
      </c>
    </row>
    <row r="68" spans="1:2" x14ac:dyDescent="0.35">
      <c r="A68" s="68" t="s">
        <v>353</v>
      </c>
      <c r="B68" s="103">
        <v>26823</v>
      </c>
    </row>
    <row r="69" spans="1:2" x14ac:dyDescent="0.35">
      <c r="A69" s="68" t="s">
        <v>354</v>
      </c>
      <c r="B69" s="103">
        <v>1421</v>
      </c>
    </row>
    <row r="70" spans="1:2" x14ac:dyDescent="0.35">
      <c r="A70" s="68" t="s">
        <v>355</v>
      </c>
      <c r="B70" s="103">
        <v>21823</v>
      </c>
    </row>
    <row r="71" spans="1:2" x14ac:dyDescent="0.35">
      <c r="A71" s="68" t="s">
        <v>356</v>
      </c>
      <c r="B71" s="103">
        <v>1421</v>
      </c>
    </row>
    <row r="72" spans="1:2" x14ac:dyDescent="0.35">
      <c r="A72" s="68" t="s">
        <v>357</v>
      </c>
      <c r="B72" s="103">
        <v>503</v>
      </c>
    </row>
    <row r="73" spans="1:2" x14ac:dyDescent="0.35">
      <c r="A73" s="68" t="s">
        <v>358</v>
      </c>
      <c r="B73" s="103">
        <v>251.5</v>
      </c>
    </row>
    <row r="74" spans="1:2" x14ac:dyDescent="0.35">
      <c r="A74" s="68" t="s">
        <v>359</v>
      </c>
      <c r="B74" s="103">
        <v>16823</v>
      </c>
    </row>
    <row r="75" spans="1:2" x14ac:dyDescent="0.35">
      <c r="A75" s="68" t="s">
        <v>360</v>
      </c>
      <c r="B75" s="103">
        <v>23646</v>
      </c>
    </row>
    <row r="76" spans="1:2" x14ac:dyDescent="0.35">
      <c r="A76" s="68" t="s">
        <v>361</v>
      </c>
      <c r="B76" s="103">
        <v>6823</v>
      </c>
    </row>
    <row r="77" spans="1:2" x14ac:dyDescent="0.35">
      <c r="A77" s="68" t="s">
        <v>362</v>
      </c>
      <c r="B77" s="103">
        <v>1421</v>
      </c>
    </row>
    <row r="78" spans="1:2" x14ac:dyDescent="0.35">
      <c r="A78" s="68" t="s">
        <v>363</v>
      </c>
      <c r="B78" s="103">
        <v>503</v>
      </c>
    </row>
    <row r="79" spans="1:2" x14ac:dyDescent="0.35">
      <c r="A79" s="68" t="s">
        <v>364</v>
      </c>
      <c r="B79" s="103">
        <v>174</v>
      </c>
    </row>
    <row r="80" spans="1:2" x14ac:dyDescent="0.35">
      <c r="A80" s="68" t="s">
        <v>365</v>
      </c>
      <c r="B80" s="103">
        <v>1421</v>
      </c>
    </row>
    <row r="81" spans="1:2" x14ac:dyDescent="0.35">
      <c r="A81" s="68" t="s">
        <v>366</v>
      </c>
      <c r="B81" s="103">
        <v>13646</v>
      </c>
    </row>
    <row r="82" spans="1:2" x14ac:dyDescent="0.35">
      <c r="A82" s="68" t="s">
        <v>367</v>
      </c>
      <c r="B82" s="103">
        <v>11823</v>
      </c>
    </row>
    <row r="83" spans="1:2" x14ac:dyDescent="0.35">
      <c r="A83" s="68" t="s">
        <v>368</v>
      </c>
      <c r="B83" s="103">
        <v>174</v>
      </c>
    </row>
    <row r="84" spans="1:2" x14ac:dyDescent="0.35">
      <c r="A84" s="68" t="s">
        <v>369</v>
      </c>
      <c r="B84" s="103">
        <v>174</v>
      </c>
    </row>
    <row r="85" spans="1:2" x14ac:dyDescent="0.35">
      <c r="A85" s="68" t="s">
        <v>370</v>
      </c>
      <c r="B85" s="103">
        <v>1421</v>
      </c>
    </row>
    <row r="86" spans="1:2" x14ac:dyDescent="0.35">
      <c r="A86" s="68" t="s">
        <v>371</v>
      </c>
      <c r="B86" s="103">
        <v>1421</v>
      </c>
    </row>
    <row r="87" spans="1:2" x14ac:dyDescent="0.35">
      <c r="A87" s="68" t="s">
        <v>372</v>
      </c>
      <c r="B87" s="103">
        <v>18646</v>
      </c>
    </row>
    <row r="88" spans="1:2" x14ac:dyDescent="0.35">
      <c r="A88" s="68" t="s">
        <v>373</v>
      </c>
      <c r="B88" s="103">
        <v>251.5</v>
      </c>
    </row>
    <row r="89" spans="1:2" x14ac:dyDescent="0.35">
      <c r="A89" s="68" t="s">
        <v>374</v>
      </c>
      <c r="B89" s="103">
        <v>1421</v>
      </c>
    </row>
    <row r="90" spans="1:2" x14ac:dyDescent="0.35">
      <c r="A90" s="68" t="s">
        <v>375</v>
      </c>
      <c r="B90" s="103">
        <v>1421</v>
      </c>
    </row>
    <row r="91" spans="1:2" x14ac:dyDescent="0.35">
      <c r="A91" s="68" t="s">
        <v>376</v>
      </c>
      <c r="B91" s="103">
        <v>6823</v>
      </c>
    </row>
    <row r="92" spans="1:2" x14ac:dyDescent="0.35">
      <c r="A92" s="68" t="s">
        <v>377</v>
      </c>
      <c r="B92" s="103">
        <v>1421</v>
      </c>
    </row>
    <row r="93" spans="1:2" x14ac:dyDescent="0.35">
      <c r="A93" s="68" t="s">
        <v>378</v>
      </c>
      <c r="B93" s="103">
        <v>1421</v>
      </c>
    </row>
    <row r="94" spans="1:2" x14ac:dyDescent="0.35">
      <c r="A94" s="68" t="s">
        <v>379</v>
      </c>
      <c r="B94" s="103">
        <v>87</v>
      </c>
    </row>
    <row r="95" spans="1:2" x14ac:dyDescent="0.35">
      <c r="A95" s="68" t="s">
        <v>380</v>
      </c>
      <c r="B95" s="103">
        <v>251.5</v>
      </c>
    </row>
    <row r="96" spans="1:2" x14ac:dyDescent="0.35">
      <c r="A96" s="68" t="s">
        <v>381</v>
      </c>
      <c r="B96" s="103">
        <v>1421</v>
      </c>
    </row>
    <row r="97" spans="1:2" x14ac:dyDescent="0.35">
      <c r="A97" s="68" t="s">
        <v>382</v>
      </c>
      <c r="B97" s="103">
        <v>503</v>
      </c>
    </row>
    <row r="98" spans="1:2" x14ac:dyDescent="0.35">
      <c r="A98" s="68" t="s">
        <v>383</v>
      </c>
      <c r="B98" s="103">
        <v>26823</v>
      </c>
    </row>
    <row r="99" spans="1:2" x14ac:dyDescent="0.35">
      <c r="A99" s="68" t="s">
        <v>384</v>
      </c>
      <c r="B99" s="103">
        <v>16823</v>
      </c>
    </row>
    <row r="100" spans="1:2" x14ac:dyDescent="0.35">
      <c r="A100" s="68" t="s">
        <v>385</v>
      </c>
      <c r="B100" s="103">
        <v>251.5</v>
      </c>
    </row>
    <row r="101" spans="1:2" x14ac:dyDescent="0.35">
      <c r="A101" s="68" t="s">
        <v>386</v>
      </c>
      <c r="B101" s="103">
        <v>87</v>
      </c>
    </row>
    <row r="102" spans="1:2" x14ac:dyDescent="0.35">
      <c r="A102" s="68" t="s">
        <v>387</v>
      </c>
      <c r="B102" s="103">
        <v>503</v>
      </c>
    </row>
    <row r="103" spans="1:2" x14ac:dyDescent="0.35">
      <c r="A103" s="68" t="s">
        <v>388</v>
      </c>
      <c r="B103" s="103">
        <v>16823</v>
      </c>
    </row>
    <row r="104" spans="1:2" x14ac:dyDescent="0.35">
      <c r="A104" s="68" t="s">
        <v>389</v>
      </c>
      <c r="B104" s="103">
        <v>21823</v>
      </c>
    </row>
    <row r="105" spans="1:2" x14ac:dyDescent="0.35">
      <c r="A105" s="68" t="s">
        <v>390</v>
      </c>
      <c r="B105" s="103">
        <v>503</v>
      </c>
    </row>
    <row r="106" spans="1:2" x14ac:dyDescent="0.35">
      <c r="A106" s="68" t="s">
        <v>391</v>
      </c>
      <c r="B106" s="103">
        <v>1421</v>
      </c>
    </row>
    <row r="107" spans="1:2" x14ac:dyDescent="0.35">
      <c r="A107" s="68" t="s">
        <v>392</v>
      </c>
      <c r="B107" s="103">
        <v>11823</v>
      </c>
    </row>
    <row r="108" spans="1:2" x14ac:dyDescent="0.35">
      <c r="A108" s="68" t="s">
        <v>393</v>
      </c>
      <c r="B108" s="103">
        <v>503</v>
      </c>
    </row>
    <row r="109" spans="1:2" x14ac:dyDescent="0.35">
      <c r="A109" s="68" t="s">
        <v>394</v>
      </c>
      <c r="B109" s="103">
        <v>1421</v>
      </c>
    </row>
    <row r="110" spans="1:2" x14ac:dyDescent="0.35">
      <c r="A110" s="68" t="s">
        <v>395</v>
      </c>
      <c r="B110" s="103">
        <v>1421</v>
      </c>
    </row>
    <row r="111" spans="1:2" x14ac:dyDescent="0.35">
      <c r="A111" s="68" t="s">
        <v>396</v>
      </c>
      <c r="B111" s="103">
        <v>503</v>
      </c>
    </row>
    <row r="112" spans="1:2" x14ac:dyDescent="0.35">
      <c r="A112" s="68" t="s">
        <v>397</v>
      </c>
      <c r="B112" s="103">
        <v>26823</v>
      </c>
    </row>
    <row r="113" spans="1:2" x14ac:dyDescent="0.35">
      <c r="A113" s="68" t="s">
        <v>398</v>
      </c>
      <c r="B113" s="103">
        <v>11823</v>
      </c>
    </row>
    <row r="114" spans="1:2" x14ac:dyDescent="0.35">
      <c r="A114" s="68" t="s">
        <v>399</v>
      </c>
      <c r="B114" s="103">
        <v>11823</v>
      </c>
    </row>
    <row r="115" spans="1:2" x14ac:dyDescent="0.35">
      <c r="A115" s="68" t="s">
        <v>400</v>
      </c>
      <c r="B115" s="103">
        <v>6823</v>
      </c>
    </row>
    <row r="116" spans="1:2" x14ac:dyDescent="0.35">
      <c r="A116" s="68" t="s">
        <v>401</v>
      </c>
      <c r="B116" s="103">
        <v>1421</v>
      </c>
    </row>
    <row r="117" spans="1:2" x14ac:dyDescent="0.35">
      <c r="A117" s="68" t="s">
        <v>402</v>
      </c>
      <c r="B117" s="103">
        <v>174</v>
      </c>
    </row>
    <row r="118" spans="1:2" x14ac:dyDescent="0.35">
      <c r="A118" s="68" t="s">
        <v>403</v>
      </c>
      <c r="B118" s="103">
        <v>6823</v>
      </c>
    </row>
    <row r="119" spans="1:2" x14ac:dyDescent="0.35">
      <c r="A119" s="68" t="s">
        <v>404</v>
      </c>
      <c r="B119" s="103">
        <v>503</v>
      </c>
    </row>
    <row r="120" spans="1:2" x14ac:dyDescent="0.35">
      <c r="A120" s="68" t="s">
        <v>405</v>
      </c>
      <c r="B120" s="103">
        <v>174</v>
      </c>
    </row>
    <row r="121" spans="1:2" x14ac:dyDescent="0.35">
      <c r="A121" s="68" t="s">
        <v>406</v>
      </c>
      <c r="B121" s="103">
        <v>16823</v>
      </c>
    </row>
    <row r="122" spans="1:2" x14ac:dyDescent="0.35">
      <c r="A122" s="68" t="s">
        <v>407</v>
      </c>
      <c r="B122" s="103">
        <v>11823</v>
      </c>
    </row>
    <row r="123" spans="1:2" x14ac:dyDescent="0.35">
      <c r="A123" s="68" t="s">
        <v>408</v>
      </c>
      <c r="B123" s="103">
        <v>16823</v>
      </c>
    </row>
    <row r="124" spans="1:2" x14ac:dyDescent="0.35">
      <c r="A124" s="68" t="s">
        <v>409</v>
      </c>
      <c r="B124" s="103">
        <v>251.5</v>
      </c>
    </row>
    <row r="125" spans="1:2" x14ac:dyDescent="0.35">
      <c r="A125" s="68" t="s">
        <v>410</v>
      </c>
      <c r="B125" s="103">
        <v>1421</v>
      </c>
    </row>
    <row r="126" spans="1:2" x14ac:dyDescent="0.35">
      <c r="A126" s="68" t="s">
        <v>411</v>
      </c>
      <c r="B126" s="103">
        <v>174</v>
      </c>
    </row>
    <row r="127" spans="1:2" x14ac:dyDescent="0.35">
      <c r="A127" s="68" t="s">
        <v>412</v>
      </c>
      <c r="B127" s="103">
        <v>16823</v>
      </c>
    </row>
    <row r="128" spans="1:2" x14ac:dyDescent="0.35">
      <c r="A128" s="68" t="s">
        <v>413</v>
      </c>
      <c r="B128" s="103">
        <v>503</v>
      </c>
    </row>
    <row r="129" spans="1:2" x14ac:dyDescent="0.35">
      <c r="A129" s="68" t="s">
        <v>414</v>
      </c>
      <c r="B129" s="103">
        <v>3411.5</v>
      </c>
    </row>
    <row r="130" spans="1:2" x14ac:dyDescent="0.35">
      <c r="A130" s="68" t="s">
        <v>415</v>
      </c>
      <c r="B130" s="103">
        <v>1421</v>
      </c>
    </row>
    <row r="131" spans="1:2" x14ac:dyDescent="0.35">
      <c r="A131" s="68" t="s">
        <v>416</v>
      </c>
      <c r="B131" s="103">
        <v>1421</v>
      </c>
    </row>
    <row r="132" spans="1:2" x14ac:dyDescent="0.35">
      <c r="A132" s="68" t="s">
        <v>417</v>
      </c>
      <c r="B132" s="103">
        <v>174</v>
      </c>
    </row>
    <row r="133" spans="1:2" x14ac:dyDescent="0.35">
      <c r="A133" s="68" t="s">
        <v>418</v>
      </c>
      <c r="B133" s="103">
        <v>1421</v>
      </c>
    </row>
    <row r="134" spans="1:2" x14ac:dyDescent="0.35">
      <c r="A134" s="68" t="s">
        <v>419</v>
      </c>
      <c r="B134" s="103">
        <v>21823</v>
      </c>
    </row>
    <row r="135" spans="1:2" x14ac:dyDescent="0.35">
      <c r="A135" s="68" t="s">
        <v>420</v>
      </c>
      <c r="B135" s="103">
        <v>21823</v>
      </c>
    </row>
    <row r="136" spans="1:2" x14ac:dyDescent="0.35">
      <c r="A136" s="68" t="s">
        <v>421</v>
      </c>
      <c r="B136" s="103">
        <v>174</v>
      </c>
    </row>
    <row r="137" spans="1:2" x14ac:dyDescent="0.35">
      <c r="A137" s="68" t="s">
        <v>422</v>
      </c>
      <c r="B137" s="103">
        <v>16823</v>
      </c>
    </row>
    <row r="138" spans="1:2" x14ac:dyDescent="0.35">
      <c r="A138" s="68" t="s">
        <v>423</v>
      </c>
      <c r="B138" s="103">
        <v>503</v>
      </c>
    </row>
    <row r="139" spans="1:2" x14ac:dyDescent="0.35">
      <c r="A139" s="68" t="s">
        <v>424</v>
      </c>
      <c r="B139" s="103">
        <v>1421</v>
      </c>
    </row>
    <row r="140" spans="1:2" x14ac:dyDescent="0.35">
      <c r="A140" s="68" t="s">
        <v>425</v>
      </c>
      <c r="B140" s="103">
        <v>174</v>
      </c>
    </row>
    <row r="141" spans="1:2" x14ac:dyDescent="0.35">
      <c r="A141" s="68" t="s">
        <v>426</v>
      </c>
      <c r="B141" s="103">
        <v>710.5</v>
      </c>
    </row>
    <row r="142" spans="1:2" x14ac:dyDescent="0.35">
      <c r="A142" s="68" t="s">
        <v>427</v>
      </c>
      <c r="B142" s="103">
        <v>18646</v>
      </c>
    </row>
    <row r="143" spans="1:2" x14ac:dyDescent="0.35">
      <c r="A143" s="68" t="s">
        <v>428</v>
      </c>
      <c r="B143" s="103">
        <v>503</v>
      </c>
    </row>
    <row r="144" spans="1:2" x14ac:dyDescent="0.35">
      <c r="A144" s="68" t="s">
        <v>429</v>
      </c>
      <c r="B144" s="103">
        <v>1421</v>
      </c>
    </row>
    <row r="145" spans="1:2" x14ac:dyDescent="0.35">
      <c r="A145" s="68" t="s">
        <v>430</v>
      </c>
      <c r="B145" s="103">
        <v>174</v>
      </c>
    </row>
    <row r="146" spans="1:2" x14ac:dyDescent="0.35">
      <c r="A146" s="68" t="s">
        <v>431</v>
      </c>
      <c r="B146" s="103">
        <v>1421</v>
      </c>
    </row>
    <row r="147" spans="1:2" x14ac:dyDescent="0.35">
      <c r="A147" s="68" t="s">
        <v>432</v>
      </c>
      <c r="B147" s="103">
        <v>11823</v>
      </c>
    </row>
    <row r="148" spans="1:2" x14ac:dyDescent="0.35">
      <c r="A148" s="68" t="s">
        <v>433</v>
      </c>
      <c r="B148" s="103">
        <v>109250</v>
      </c>
    </row>
    <row r="149" spans="1:2" x14ac:dyDescent="0.35">
      <c r="A149" s="68" t="s">
        <v>434</v>
      </c>
      <c r="B149" s="103">
        <v>511615</v>
      </c>
    </row>
    <row r="150" spans="1:2" x14ac:dyDescent="0.35">
      <c r="A150" s="68" t="s">
        <v>435</v>
      </c>
      <c r="B150" s="96">
        <v>503</v>
      </c>
    </row>
    <row r="151" spans="1:2" x14ac:dyDescent="0.35">
      <c r="A151" s="68" t="s">
        <v>436</v>
      </c>
      <c r="B151" s="96">
        <v>174</v>
      </c>
    </row>
    <row r="152" spans="1:2" x14ac:dyDescent="0.35">
      <c r="A152" s="68" t="s">
        <v>437</v>
      </c>
      <c r="B152" s="96">
        <v>503</v>
      </c>
    </row>
    <row r="153" spans="1:2" x14ac:dyDescent="0.35">
      <c r="A153" s="68" t="s">
        <v>438</v>
      </c>
      <c r="B153" s="96">
        <v>503</v>
      </c>
    </row>
    <row r="154" spans="1:2" x14ac:dyDescent="0.35">
      <c r="A154" s="45"/>
      <c r="B154" s="96"/>
    </row>
    <row r="155" spans="1:2" ht="16" thickBot="1" x14ac:dyDescent="0.4">
      <c r="A155" s="119" t="s">
        <v>256</v>
      </c>
      <c r="B155" s="130">
        <f>SUM(B1:B153)</f>
        <v>1607588.4350000001</v>
      </c>
    </row>
    <row r="156" spans="1:2" ht="16" thickTop="1" x14ac:dyDescent="0.35">
      <c r="A156" s="45"/>
      <c r="B156" s="96"/>
    </row>
    <row r="157" spans="1:2" x14ac:dyDescent="0.35">
      <c r="A157" s="47"/>
      <c r="B157" s="97"/>
    </row>
  </sheetData>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CC681-7D80-B649-9C21-745A20ABEC2B}">
  <dimension ref="A1:AE167"/>
  <sheetViews>
    <sheetView topLeftCell="A117" workbookViewId="0">
      <selection activeCell="B5" sqref="B5:B157"/>
    </sheetView>
  </sheetViews>
  <sheetFormatPr defaultColWidth="11" defaultRowHeight="15.75" customHeight="1" x14ac:dyDescent="0.35"/>
  <cols>
    <col min="1" max="1" width="4" style="5" bestFit="1" customWidth="1"/>
    <col min="2" max="2" width="26" style="5" customWidth="1"/>
    <col min="3" max="3" width="20.83203125" style="5" bestFit="1" customWidth="1"/>
    <col min="4" max="4" width="14.5" style="5" bestFit="1" customWidth="1"/>
    <col min="5" max="5" width="12.5" style="5" bestFit="1" customWidth="1"/>
    <col min="6" max="6" width="0" style="5" hidden="1" customWidth="1"/>
    <col min="7" max="7" width="25.33203125" style="5" hidden="1" customWidth="1"/>
    <col min="8" max="8" width="33" style="5" hidden="1" customWidth="1"/>
    <col min="9" max="9" width="22" style="5" hidden="1" customWidth="1"/>
    <col min="10" max="10" width="50.33203125" style="5" hidden="1" customWidth="1"/>
    <col min="11" max="11" width="22" style="5" bestFit="1" customWidth="1"/>
    <col min="12" max="12" width="11" style="16" hidden="1" customWidth="1"/>
    <col min="13" max="13" width="22" style="18" hidden="1" customWidth="1"/>
    <col min="14" max="14" width="25.5" style="16" bestFit="1" customWidth="1"/>
    <col min="15" max="15" width="33.5" style="1" bestFit="1" customWidth="1"/>
    <col min="16" max="16" width="18" style="5" hidden="1" customWidth="1"/>
    <col min="17" max="17" width="12" style="5" hidden="1" customWidth="1"/>
    <col min="18" max="18" width="19" style="5" customWidth="1"/>
    <col min="19" max="19" width="16.5" style="5" customWidth="1"/>
    <col min="20" max="21" width="10.83203125" style="1"/>
  </cols>
  <sheetData>
    <row r="1" spans="1:31" ht="31.5" thickBot="1" x14ac:dyDescent="0.4">
      <c r="B1" s="27" t="s">
        <v>0</v>
      </c>
      <c r="C1" s="27" t="s">
        <v>1</v>
      </c>
      <c r="D1" s="27" t="s">
        <v>2</v>
      </c>
      <c r="E1" s="27" t="s">
        <v>3</v>
      </c>
      <c r="K1" s="27" t="s">
        <v>9</v>
      </c>
      <c r="N1" s="26" t="s">
        <v>519</v>
      </c>
      <c r="V1" s="1"/>
      <c r="W1" s="1"/>
      <c r="X1" s="1"/>
      <c r="Y1" s="1"/>
      <c r="Z1" s="1"/>
      <c r="AA1" s="1"/>
      <c r="AB1" s="1"/>
      <c r="AC1" s="1"/>
      <c r="AD1" s="1"/>
      <c r="AE1" s="1"/>
    </row>
    <row r="2" spans="1:31" ht="47.5" thickTop="1" thickBot="1" x14ac:dyDescent="0.4">
      <c r="B2" s="43" t="s">
        <v>20</v>
      </c>
      <c r="C2" s="43" t="s">
        <v>21</v>
      </c>
      <c r="D2" s="43" t="s">
        <v>22</v>
      </c>
      <c r="E2" s="43" t="s">
        <v>23</v>
      </c>
      <c r="K2" s="73" t="s">
        <v>29</v>
      </c>
      <c r="N2" s="64" t="s">
        <v>520</v>
      </c>
      <c r="V2" s="1"/>
      <c r="W2" s="1"/>
      <c r="X2" s="1"/>
      <c r="Y2" s="1"/>
      <c r="Z2" s="1"/>
      <c r="AA2" s="1"/>
      <c r="AB2" s="1"/>
      <c r="AC2" s="1"/>
      <c r="AD2" s="1"/>
      <c r="AE2" s="1"/>
    </row>
    <row r="3" spans="1:31" ht="47.5" thickTop="1" thickBot="1" x14ac:dyDescent="0.4">
      <c r="B3" s="43" t="s">
        <v>40</v>
      </c>
      <c r="C3" s="43" t="s">
        <v>41</v>
      </c>
      <c r="D3" s="43" t="s">
        <v>42</v>
      </c>
      <c r="E3" s="43" t="s">
        <v>43</v>
      </c>
      <c r="K3" s="43" t="s">
        <v>49</v>
      </c>
      <c r="N3" s="64" t="s">
        <v>521</v>
      </c>
      <c r="V3" s="1"/>
      <c r="W3" s="1"/>
      <c r="X3" s="1"/>
      <c r="Y3" s="1"/>
      <c r="Z3" s="1"/>
      <c r="AA3" s="1"/>
      <c r="AB3" s="1"/>
      <c r="AC3" s="1"/>
      <c r="AD3" s="1"/>
      <c r="AE3" s="1"/>
    </row>
    <row r="4" spans="1:31" s="14" customFormat="1" ht="32" thickTop="1" thickBot="1" x14ac:dyDescent="0.4">
      <c r="A4" s="4"/>
      <c r="B4" s="43" t="s">
        <v>60</v>
      </c>
      <c r="C4" s="43" t="s">
        <v>61</v>
      </c>
      <c r="D4" s="43" t="s">
        <v>62</v>
      </c>
      <c r="E4" s="43" t="s">
        <v>63</v>
      </c>
      <c r="F4" s="13" t="s">
        <v>492</v>
      </c>
      <c r="G4" s="13" t="s">
        <v>493</v>
      </c>
      <c r="H4" s="13" t="s">
        <v>494</v>
      </c>
      <c r="I4" s="13" t="s">
        <v>495</v>
      </c>
      <c r="J4" s="13" t="s">
        <v>8</v>
      </c>
      <c r="K4" s="43" t="s">
        <v>68</v>
      </c>
      <c r="L4" s="15" t="s">
        <v>522</v>
      </c>
      <c r="M4" s="19" t="s">
        <v>523</v>
      </c>
      <c r="N4" s="64" t="s">
        <v>524</v>
      </c>
      <c r="O4" s="2"/>
      <c r="P4" s="4"/>
      <c r="Q4" s="4"/>
      <c r="R4" s="4"/>
      <c r="S4" s="4"/>
      <c r="T4" s="2"/>
      <c r="U4" s="2"/>
      <c r="V4" s="2"/>
      <c r="W4" s="2"/>
      <c r="X4" s="2"/>
      <c r="Y4" s="2"/>
      <c r="Z4" s="2"/>
      <c r="AA4" s="2"/>
      <c r="AB4" s="2"/>
      <c r="AC4" s="2"/>
      <c r="AD4" s="2"/>
      <c r="AE4" s="176"/>
    </row>
    <row r="5" spans="1:31" ht="31" customHeight="1" thickTop="1" thickBot="1" x14ac:dyDescent="0.4">
      <c r="A5" s="5">
        <v>22</v>
      </c>
      <c r="B5" s="32" t="s">
        <v>307</v>
      </c>
      <c r="C5" s="5" t="s">
        <v>454</v>
      </c>
      <c r="D5" s="5" t="s">
        <v>87</v>
      </c>
      <c r="E5" s="16">
        <v>3023</v>
      </c>
      <c r="F5" s="5">
        <v>850</v>
      </c>
      <c r="G5" s="5" t="s">
        <v>90</v>
      </c>
      <c r="H5" s="5">
        <v>0.92500000000000004</v>
      </c>
      <c r="J5" s="5" t="s">
        <v>118</v>
      </c>
      <c r="K5" s="5" t="s">
        <v>119</v>
      </c>
      <c r="M5" s="18">
        <f>R10</f>
        <v>450</v>
      </c>
      <c r="N5" s="16">
        <f>R8</f>
        <v>250</v>
      </c>
      <c r="O5" s="136" t="s">
        <v>525</v>
      </c>
      <c r="P5" s="32"/>
      <c r="Q5" s="32"/>
      <c r="R5" s="145" t="s">
        <v>526</v>
      </c>
      <c r="S5" s="32"/>
      <c r="V5" s="1"/>
      <c r="W5" s="1"/>
      <c r="X5" s="1"/>
      <c r="Y5" s="1"/>
      <c r="Z5" s="1"/>
      <c r="AA5" s="1"/>
      <c r="AB5" s="1"/>
      <c r="AC5" s="1"/>
      <c r="AD5" s="1"/>
      <c r="AE5" s="1"/>
    </row>
    <row r="6" spans="1:31" ht="16" thickBot="1" x14ac:dyDescent="0.4">
      <c r="A6" s="5">
        <v>23</v>
      </c>
      <c r="B6" s="32" t="s">
        <v>308</v>
      </c>
      <c r="C6" s="5" t="s">
        <v>454</v>
      </c>
      <c r="D6" s="5" t="s">
        <v>87</v>
      </c>
      <c r="E6" s="16">
        <v>15023</v>
      </c>
      <c r="F6" s="5">
        <v>240</v>
      </c>
      <c r="G6" s="5" t="s">
        <v>119</v>
      </c>
      <c r="H6" s="5">
        <v>1</v>
      </c>
      <c r="J6" s="5" t="s">
        <v>118</v>
      </c>
      <c r="K6" s="5" t="s">
        <v>119</v>
      </c>
      <c r="M6" s="18">
        <f>R12</f>
        <v>650</v>
      </c>
      <c r="N6" s="16">
        <f>R9</f>
        <v>350</v>
      </c>
      <c r="O6" s="98" t="s">
        <v>527</v>
      </c>
      <c r="P6" s="99" t="s">
        <v>528</v>
      </c>
      <c r="Q6" s="99" t="s">
        <v>529</v>
      </c>
      <c r="R6" s="144" t="s">
        <v>530</v>
      </c>
      <c r="S6" s="100" t="s">
        <v>531</v>
      </c>
      <c r="V6" s="1"/>
      <c r="X6" s="1"/>
      <c r="Y6" s="1"/>
      <c r="Z6" s="1"/>
      <c r="AA6" s="1"/>
      <c r="AB6" s="1"/>
      <c r="AC6" s="1"/>
      <c r="AD6" s="1"/>
      <c r="AE6" s="1"/>
    </row>
    <row r="7" spans="1:31" ht="16" thickTop="1" x14ac:dyDescent="0.35">
      <c r="A7" s="5">
        <v>27</v>
      </c>
      <c r="B7" s="32" t="s">
        <v>312</v>
      </c>
      <c r="C7" s="5" t="s">
        <v>454</v>
      </c>
      <c r="D7" s="5" t="s">
        <v>87</v>
      </c>
      <c r="E7" s="16">
        <v>8488</v>
      </c>
      <c r="F7" s="5">
        <v>480</v>
      </c>
      <c r="G7" s="5" t="s">
        <v>119</v>
      </c>
      <c r="H7" s="5">
        <v>1</v>
      </c>
      <c r="J7" s="5" t="s">
        <v>118</v>
      </c>
      <c r="K7" s="5" t="s">
        <v>119</v>
      </c>
      <c r="M7" s="18">
        <f>R12</f>
        <v>650</v>
      </c>
      <c r="N7" s="16">
        <f>R9</f>
        <v>350</v>
      </c>
      <c r="O7" s="12" t="s">
        <v>482</v>
      </c>
      <c r="P7" s="131">
        <v>150</v>
      </c>
      <c r="Q7" s="131">
        <v>350</v>
      </c>
      <c r="R7" s="131">
        <v>150</v>
      </c>
      <c r="S7" s="131">
        <v>350</v>
      </c>
      <c r="V7" s="1"/>
      <c r="W7" s="25"/>
      <c r="X7" s="1"/>
      <c r="Y7" s="1"/>
      <c r="Z7" s="1"/>
      <c r="AA7" s="1"/>
      <c r="AB7" s="1"/>
      <c r="AC7" s="1"/>
      <c r="AD7" s="1"/>
      <c r="AE7" s="1"/>
    </row>
    <row r="8" spans="1:31" ht="15.5" x14ac:dyDescent="0.35">
      <c r="A8" s="5">
        <v>28</v>
      </c>
      <c r="B8" s="32" t="s">
        <v>313</v>
      </c>
      <c r="C8" s="5" t="s">
        <v>454</v>
      </c>
      <c r="D8" s="5" t="s">
        <v>87</v>
      </c>
      <c r="E8" s="16">
        <v>12772</v>
      </c>
      <c r="F8" s="5">
        <v>690</v>
      </c>
      <c r="G8" s="5" t="s">
        <v>119</v>
      </c>
      <c r="H8" s="5">
        <v>1</v>
      </c>
      <c r="J8" s="5" t="s">
        <v>118</v>
      </c>
      <c r="K8" s="5" t="s">
        <v>119</v>
      </c>
      <c r="M8" s="18">
        <f>R12</f>
        <v>650</v>
      </c>
      <c r="N8" s="16">
        <f>R9</f>
        <v>350</v>
      </c>
      <c r="O8" s="12" t="s">
        <v>484</v>
      </c>
      <c r="P8" s="131">
        <v>250</v>
      </c>
      <c r="Q8" s="131">
        <v>550</v>
      </c>
      <c r="R8" s="131">
        <v>250</v>
      </c>
      <c r="S8" s="131">
        <v>550</v>
      </c>
      <c r="V8" s="1"/>
      <c r="W8" s="25"/>
      <c r="X8" s="1"/>
      <c r="Y8" s="1"/>
      <c r="Z8" s="1"/>
      <c r="AA8" s="1"/>
      <c r="AB8" s="1"/>
      <c r="AC8" s="1"/>
      <c r="AD8" s="1"/>
      <c r="AE8" s="1"/>
    </row>
    <row r="9" spans="1:31" ht="31" x14ac:dyDescent="0.35">
      <c r="A9" s="5">
        <v>31</v>
      </c>
      <c r="B9" s="32" t="s">
        <v>316</v>
      </c>
      <c r="C9" s="5" t="s">
        <v>454</v>
      </c>
      <c r="D9" s="5" t="s">
        <v>87</v>
      </c>
      <c r="E9" s="16">
        <v>72832</v>
      </c>
      <c r="F9" s="5">
        <v>610</v>
      </c>
      <c r="G9" s="5" t="s">
        <v>84</v>
      </c>
      <c r="H9" s="5">
        <v>0.85</v>
      </c>
      <c r="J9" s="5" t="s">
        <v>118</v>
      </c>
      <c r="K9" s="5" t="s">
        <v>119</v>
      </c>
      <c r="M9" s="18">
        <f>R12</f>
        <v>650</v>
      </c>
      <c r="N9" s="16">
        <f>R11</f>
        <v>550</v>
      </c>
      <c r="O9" s="12" t="s">
        <v>486</v>
      </c>
      <c r="P9" s="131">
        <v>350</v>
      </c>
      <c r="Q9" s="131">
        <v>750</v>
      </c>
      <c r="R9" s="131">
        <v>350</v>
      </c>
      <c r="S9" s="131">
        <v>750</v>
      </c>
      <c r="V9" s="1"/>
      <c r="W9" s="25"/>
      <c r="X9" s="1"/>
      <c r="Y9" s="1"/>
      <c r="Z9" s="1"/>
      <c r="AA9" s="1"/>
      <c r="AB9" s="1"/>
      <c r="AC9" s="1"/>
      <c r="AD9" s="1"/>
      <c r="AE9" s="1"/>
    </row>
    <row r="10" spans="1:31" ht="15.5" x14ac:dyDescent="0.35">
      <c r="A10" s="5">
        <v>51</v>
      </c>
      <c r="B10" s="32" t="s">
        <v>336</v>
      </c>
      <c r="C10" s="5" t="s">
        <v>454</v>
      </c>
      <c r="D10" s="5" t="s">
        <v>87</v>
      </c>
      <c r="E10" s="16">
        <v>19599</v>
      </c>
      <c r="F10" s="5">
        <v>800</v>
      </c>
      <c r="G10" s="5" t="s">
        <v>90</v>
      </c>
      <c r="H10" s="5">
        <v>0.92500000000000004</v>
      </c>
      <c r="J10" s="5" t="s">
        <v>118</v>
      </c>
      <c r="K10" s="5" t="s">
        <v>119</v>
      </c>
      <c r="M10" s="18">
        <f>R12</f>
        <v>650</v>
      </c>
      <c r="N10" s="16">
        <f>R9</f>
        <v>350</v>
      </c>
      <c r="O10" s="12" t="s">
        <v>487</v>
      </c>
      <c r="P10" s="131">
        <v>450</v>
      </c>
      <c r="Q10" s="131">
        <v>950</v>
      </c>
      <c r="R10" s="131">
        <v>450</v>
      </c>
      <c r="S10" s="131">
        <v>950</v>
      </c>
      <c r="V10" s="1"/>
      <c r="W10" s="25"/>
      <c r="X10" s="1"/>
      <c r="Y10" s="1"/>
      <c r="Z10" s="1"/>
      <c r="AA10" s="1"/>
      <c r="AB10" s="1"/>
      <c r="AC10" s="1"/>
      <c r="AD10" s="1"/>
      <c r="AE10" s="1"/>
    </row>
    <row r="11" spans="1:31" ht="15.5" x14ac:dyDescent="0.35">
      <c r="A11" s="5">
        <v>58</v>
      </c>
      <c r="B11" s="32" t="s">
        <v>343</v>
      </c>
      <c r="C11" s="5" t="s">
        <v>454</v>
      </c>
      <c r="D11" s="5" t="s">
        <v>87</v>
      </c>
      <c r="E11" s="16">
        <v>9778</v>
      </c>
      <c r="F11" s="5">
        <v>1190</v>
      </c>
      <c r="G11" s="5" t="s">
        <v>90</v>
      </c>
      <c r="H11" s="5">
        <v>0.92500000000000004</v>
      </c>
      <c r="J11" s="5" t="s">
        <v>118</v>
      </c>
      <c r="K11" s="5" t="s">
        <v>119</v>
      </c>
      <c r="M11" s="18">
        <f>R12</f>
        <v>650</v>
      </c>
      <c r="N11" s="16">
        <f>R9</f>
        <v>350</v>
      </c>
      <c r="O11" s="12" t="s">
        <v>488</v>
      </c>
      <c r="P11" s="131">
        <v>550</v>
      </c>
      <c r="Q11" s="131">
        <v>1150</v>
      </c>
      <c r="R11" s="131">
        <v>550</v>
      </c>
      <c r="S11" s="131">
        <v>1150</v>
      </c>
      <c r="V11" s="1"/>
      <c r="W11" s="1"/>
      <c r="X11" s="1"/>
      <c r="Y11" s="1"/>
      <c r="Z11" s="1"/>
      <c r="AA11" s="1"/>
      <c r="AB11" s="1"/>
      <c r="AC11" s="1"/>
      <c r="AD11" s="1"/>
      <c r="AE11" s="1"/>
    </row>
    <row r="12" spans="1:31" ht="15.5" x14ac:dyDescent="0.35">
      <c r="A12" s="5">
        <v>79</v>
      </c>
      <c r="B12" s="32" t="s">
        <v>364</v>
      </c>
      <c r="C12" s="5" t="s">
        <v>454</v>
      </c>
      <c r="D12" s="5" t="s">
        <v>87</v>
      </c>
      <c r="E12" s="16">
        <v>7876</v>
      </c>
      <c r="F12" s="5">
        <v>680</v>
      </c>
      <c r="G12" s="5" t="s">
        <v>119</v>
      </c>
      <c r="H12" s="5">
        <v>1</v>
      </c>
      <c r="J12" s="5" t="s">
        <v>118</v>
      </c>
      <c r="K12" s="5" t="s">
        <v>119</v>
      </c>
      <c r="M12" s="18">
        <f>R12</f>
        <v>650</v>
      </c>
      <c r="N12" s="16">
        <f>R9</f>
        <v>350</v>
      </c>
      <c r="O12" s="12" t="s">
        <v>489</v>
      </c>
      <c r="P12" s="131">
        <v>650</v>
      </c>
      <c r="Q12" s="131">
        <v>1350</v>
      </c>
      <c r="R12" s="131">
        <v>650</v>
      </c>
      <c r="S12" s="131">
        <v>1350</v>
      </c>
      <c r="V12" s="1"/>
      <c r="W12" s="1"/>
      <c r="X12" s="1"/>
      <c r="Y12" s="1"/>
      <c r="Z12" s="1"/>
      <c r="AA12" s="1"/>
      <c r="AB12" s="1"/>
      <c r="AC12" s="1"/>
      <c r="AD12" s="1"/>
      <c r="AE12" s="1"/>
    </row>
    <row r="13" spans="1:31" ht="15.5" x14ac:dyDescent="0.35">
      <c r="A13" s="5">
        <v>83</v>
      </c>
      <c r="B13" s="32" t="s">
        <v>368</v>
      </c>
      <c r="C13" s="5" t="s">
        <v>454</v>
      </c>
      <c r="D13" s="5" t="s">
        <v>87</v>
      </c>
      <c r="E13" s="16">
        <v>104042</v>
      </c>
      <c r="F13" s="5">
        <v>510</v>
      </c>
      <c r="G13" s="5" t="s">
        <v>119</v>
      </c>
      <c r="H13" s="5">
        <v>1</v>
      </c>
      <c r="J13" s="5" t="s">
        <v>118</v>
      </c>
      <c r="K13" s="5" t="s">
        <v>119</v>
      </c>
      <c r="M13" s="18">
        <f>R12</f>
        <v>650</v>
      </c>
      <c r="N13" s="16">
        <f>R12</f>
        <v>650</v>
      </c>
      <c r="O13" s="37" t="s">
        <v>490</v>
      </c>
      <c r="P13" s="131">
        <v>750</v>
      </c>
      <c r="Q13" s="131">
        <v>1550</v>
      </c>
      <c r="R13" s="131">
        <v>750</v>
      </c>
      <c r="S13" s="131">
        <v>1550</v>
      </c>
      <c r="V13" s="1"/>
      <c r="W13" s="1"/>
      <c r="X13" s="1"/>
      <c r="Y13" s="1"/>
      <c r="Z13" s="1"/>
      <c r="AA13" s="1"/>
      <c r="AB13" s="1"/>
      <c r="AC13" s="1"/>
      <c r="AD13" s="1"/>
      <c r="AE13" s="1"/>
    </row>
    <row r="14" spans="1:31" ht="15.5" x14ac:dyDescent="0.35">
      <c r="A14" s="5">
        <v>84</v>
      </c>
      <c r="B14" s="32" t="s">
        <v>369</v>
      </c>
      <c r="C14" s="5" t="s">
        <v>454</v>
      </c>
      <c r="D14" s="5" t="s">
        <v>87</v>
      </c>
      <c r="E14" s="16">
        <v>569619</v>
      </c>
      <c r="F14" s="5">
        <v>640</v>
      </c>
      <c r="G14" s="5" t="s">
        <v>119</v>
      </c>
      <c r="H14" s="5">
        <v>1</v>
      </c>
      <c r="J14" s="5" t="s">
        <v>118</v>
      </c>
      <c r="K14" s="5" t="s">
        <v>119</v>
      </c>
      <c r="M14" s="18">
        <f>R12+(4*R13)</f>
        <v>3650</v>
      </c>
      <c r="N14" s="16">
        <f>R14</f>
        <v>850</v>
      </c>
      <c r="O14" s="12" t="s">
        <v>532</v>
      </c>
      <c r="P14" s="131">
        <v>850</v>
      </c>
      <c r="Q14" s="131">
        <v>1750</v>
      </c>
      <c r="R14" s="131">
        <v>850</v>
      </c>
      <c r="S14" s="131">
        <v>1750</v>
      </c>
      <c r="V14" s="1"/>
      <c r="W14" s="1"/>
      <c r="X14" s="1"/>
      <c r="Y14" s="1"/>
      <c r="Z14" s="1"/>
      <c r="AA14" s="1"/>
      <c r="AB14" s="1"/>
      <c r="AC14" s="1"/>
      <c r="AD14" s="1"/>
      <c r="AE14" s="1"/>
    </row>
    <row r="15" spans="1:31" ht="15.5" x14ac:dyDescent="0.35">
      <c r="A15" s="5">
        <v>94</v>
      </c>
      <c r="B15" s="32" t="s">
        <v>379</v>
      </c>
      <c r="C15" s="5" t="s">
        <v>454</v>
      </c>
      <c r="D15" s="5" t="s">
        <v>81</v>
      </c>
      <c r="E15" s="16">
        <v>130</v>
      </c>
      <c r="F15" s="5">
        <v>440</v>
      </c>
      <c r="G15" s="5" t="s">
        <v>119</v>
      </c>
      <c r="H15" s="5">
        <v>1</v>
      </c>
      <c r="J15" s="5" t="s">
        <v>118</v>
      </c>
      <c r="K15" s="5" t="s">
        <v>119</v>
      </c>
      <c r="M15" s="18">
        <f>R7</f>
        <v>150</v>
      </c>
      <c r="N15" s="16">
        <f>R7</f>
        <v>150</v>
      </c>
      <c r="O15" s="10" t="s">
        <v>533</v>
      </c>
      <c r="P15" s="132">
        <v>500</v>
      </c>
      <c r="Q15" s="132">
        <v>1500</v>
      </c>
      <c r="R15" s="132">
        <v>500</v>
      </c>
      <c r="S15" s="132">
        <v>1500</v>
      </c>
      <c r="V15" s="1"/>
      <c r="W15" s="1"/>
      <c r="X15" s="1"/>
      <c r="Y15" s="1"/>
      <c r="Z15" s="1"/>
      <c r="AA15" s="1"/>
      <c r="AB15" s="1"/>
      <c r="AC15" s="1"/>
      <c r="AD15" s="1"/>
      <c r="AE15" s="1"/>
    </row>
    <row r="16" spans="1:31" ht="15.5" x14ac:dyDescent="0.35">
      <c r="A16" s="5">
        <v>101</v>
      </c>
      <c r="B16" s="32" t="s">
        <v>386</v>
      </c>
      <c r="C16" s="5" t="s">
        <v>454</v>
      </c>
      <c r="D16" s="5" t="s">
        <v>81</v>
      </c>
      <c r="E16" s="16">
        <v>122</v>
      </c>
      <c r="F16" s="5">
        <v>580</v>
      </c>
      <c r="G16" s="5" t="s">
        <v>119</v>
      </c>
      <c r="H16" s="5">
        <v>1</v>
      </c>
      <c r="J16" s="5" t="s">
        <v>118</v>
      </c>
      <c r="K16" s="5" t="s">
        <v>119</v>
      </c>
      <c r="M16" s="18">
        <f>R7</f>
        <v>150</v>
      </c>
      <c r="N16" s="16">
        <f t="shared" ref="N16:N18" si="0">M16</f>
        <v>150</v>
      </c>
      <c r="P16" s="5" t="s">
        <v>534</v>
      </c>
      <c r="V16" s="1"/>
      <c r="W16" s="1"/>
      <c r="X16" s="1"/>
      <c r="Y16" s="1"/>
      <c r="Z16" s="1"/>
      <c r="AA16" s="1"/>
      <c r="AB16" s="1"/>
      <c r="AC16" s="1"/>
      <c r="AD16" s="1"/>
      <c r="AE16" s="1"/>
    </row>
    <row r="17" spans="1:31" ht="15.5" x14ac:dyDescent="0.35">
      <c r="A17" s="5">
        <v>117</v>
      </c>
      <c r="B17" s="32" t="s">
        <v>402</v>
      </c>
      <c r="C17" s="5" t="s">
        <v>454</v>
      </c>
      <c r="D17" s="5" t="s">
        <v>87</v>
      </c>
      <c r="E17" s="16">
        <v>20374</v>
      </c>
      <c r="F17" s="5">
        <v>930</v>
      </c>
      <c r="G17" s="5" t="s">
        <v>90</v>
      </c>
      <c r="H17" s="5">
        <v>0.92500000000000004</v>
      </c>
      <c r="J17" s="5" t="s">
        <v>118</v>
      </c>
      <c r="K17" s="5" t="s">
        <v>119</v>
      </c>
      <c r="M17" s="18">
        <f>R12</f>
        <v>650</v>
      </c>
      <c r="N17" s="16">
        <f>R10</f>
        <v>450</v>
      </c>
      <c r="V17" s="1"/>
      <c r="W17" s="1"/>
      <c r="X17" s="1"/>
      <c r="Y17" s="1"/>
      <c r="Z17" s="1"/>
      <c r="AA17" s="1"/>
      <c r="AB17" s="1"/>
      <c r="AC17" s="1"/>
      <c r="AD17" s="1"/>
      <c r="AE17" s="1"/>
    </row>
    <row r="18" spans="1:31" ht="15.5" x14ac:dyDescent="0.35">
      <c r="A18" s="5">
        <v>120</v>
      </c>
      <c r="B18" s="32" t="s">
        <v>405</v>
      </c>
      <c r="C18" s="5" t="s">
        <v>454</v>
      </c>
      <c r="D18" s="5" t="s">
        <v>87</v>
      </c>
      <c r="E18" s="16">
        <v>637</v>
      </c>
      <c r="F18" s="5">
        <v>600</v>
      </c>
      <c r="G18" s="5" t="s">
        <v>119</v>
      </c>
      <c r="H18" s="5">
        <v>1</v>
      </c>
      <c r="J18" s="5" t="s">
        <v>118</v>
      </c>
      <c r="K18" s="5" t="s">
        <v>119</v>
      </c>
      <c r="M18" s="18">
        <f>R7</f>
        <v>150</v>
      </c>
      <c r="N18" s="16">
        <f t="shared" si="0"/>
        <v>150</v>
      </c>
      <c r="V18" s="1"/>
      <c r="W18" s="1"/>
      <c r="X18" s="1"/>
      <c r="Y18" s="1"/>
      <c r="Z18" s="1"/>
      <c r="AA18" s="1"/>
      <c r="AB18" s="1"/>
      <c r="AC18" s="1"/>
      <c r="AD18" s="1"/>
      <c r="AE18" s="1"/>
    </row>
    <row r="19" spans="1:31" ht="15.5" x14ac:dyDescent="0.35">
      <c r="A19" s="5">
        <v>126</v>
      </c>
      <c r="B19" s="32" t="s">
        <v>411</v>
      </c>
      <c r="C19" s="5" t="s">
        <v>454</v>
      </c>
      <c r="D19" s="5" t="s">
        <v>87</v>
      </c>
      <c r="E19" s="16">
        <v>36215</v>
      </c>
      <c r="F19" s="5">
        <v>1040</v>
      </c>
      <c r="G19" s="5" t="s">
        <v>90</v>
      </c>
      <c r="H19" s="5">
        <v>0.92500000000000004</v>
      </c>
      <c r="J19" s="5" t="s">
        <v>118</v>
      </c>
      <c r="K19" s="5" t="s">
        <v>119</v>
      </c>
      <c r="M19" s="18">
        <f>R12</f>
        <v>650</v>
      </c>
      <c r="N19" s="16">
        <f>R10</f>
        <v>450</v>
      </c>
      <c r="V19" s="1"/>
      <c r="W19" s="1"/>
      <c r="X19" s="1"/>
      <c r="Y19" s="1"/>
      <c r="Z19" s="1"/>
      <c r="AA19" s="1"/>
      <c r="AB19" s="1"/>
      <c r="AC19" s="1"/>
      <c r="AD19" s="1"/>
      <c r="AE19" s="1"/>
    </row>
    <row r="20" spans="1:31" ht="15.5" x14ac:dyDescent="0.35">
      <c r="A20" s="5">
        <v>132</v>
      </c>
      <c r="B20" s="32" t="s">
        <v>417</v>
      </c>
      <c r="C20" s="5" t="s">
        <v>451</v>
      </c>
      <c r="D20" s="5" t="s">
        <v>87</v>
      </c>
      <c r="E20" s="16">
        <v>19167</v>
      </c>
      <c r="F20" s="5">
        <v>760</v>
      </c>
      <c r="G20" s="5" t="s">
        <v>119</v>
      </c>
      <c r="H20" s="5">
        <v>1</v>
      </c>
      <c r="J20" s="5" t="s">
        <v>118</v>
      </c>
      <c r="K20" s="5" t="s">
        <v>119</v>
      </c>
      <c r="M20" s="18">
        <f>R12</f>
        <v>650</v>
      </c>
      <c r="N20" s="16">
        <f>R9</f>
        <v>350</v>
      </c>
      <c r="V20" s="1"/>
      <c r="W20" s="1"/>
      <c r="X20" s="1"/>
      <c r="Y20" s="1"/>
      <c r="Z20" s="1"/>
      <c r="AA20" s="1"/>
      <c r="AB20" s="1"/>
      <c r="AC20" s="1"/>
      <c r="AD20" s="1"/>
      <c r="AE20" s="1"/>
    </row>
    <row r="21" spans="1:31" ht="15.5" x14ac:dyDescent="0.35">
      <c r="A21" s="5">
        <v>136</v>
      </c>
      <c r="B21" s="32" t="s">
        <v>421</v>
      </c>
      <c r="C21" s="5" t="s">
        <v>451</v>
      </c>
      <c r="D21" s="5" t="s">
        <v>87</v>
      </c>
      <c r="E21" s="16">
        <v>2213</v>
      </c>
      <c r="F21" s="5">
        <v>560</v>
      </c>
      <c r="G21" s="5" t="s">
        <v>90</v>
      </c>
      <c r="H21" s="5">
        <v>0.92500000000000004</v>
      </c>
      <c r="J21" s="5" t="s">
        <v>118</v>
      </c>
      <c r="K21" s="5" t="s">
        <v>119</v>
      </c>
      <c r="M21" s="18">
        <f>R9</f>
        <v>350</v>
      </c>
      <c r="N21" s="16">
        <f>R8</f>
        <v>250</v>
      </c>
      <c r="O21" s="7"/>
      <c r="V21" s="1"/>
      <c r="W21" s="1"/>
      <c r="X21" s="1"/>
      <c r="Y21" s="1"/>
      <c r="Z21" s="1"/>
      <c r="AA21" s="1"/>
      <c r="AB21" s="1"/>
      <c r="AC21" s="1"/>
      <c r="AD21" s="1"/>
      <c r="AE21" s="1"/>
    </row>
    <row r="22" spans="1:31" ht="15.5" x14ac:dyDescent="0.35">
      <c r="A22" s="5">
        <v>140</v>
      </c>
      <c r="B22" s="32" t="s">
        <v>425</v>
      </c>
      <c r="C22" s="5" t="s">
        <v>454</v>
      </c>
      <c r="D22" s="5" t="s">
        <v>87</v>
      </c>
      <c r="E22" s="16">
        <v>1902</v>
      </c>
      <c r="F22" s="5">
        <v>1010</v>
      </c>
      <c r="G22" s="5" t="s">
        <v>90</v>
      </c>
      <c r="H22" s="5">
        <v>0.92500000000000004</v>
      </c>
      <c r="J22" s="5" t="s">
        <v>118</v>
      </c>
      <c r="K22" s="5" t="s">
        <v>119</v>
      </c>
      <c r="M22" s="18">
        <f>R8</f>
        <v>250</v>
      </c>
      <c r="N22" s="16">
        <f>R8</f>
        <v>250</v>
      </c>
      <c r="V22" s="1"/>
      <c r="W22" s="1"/>
      <c r="X22" s="1"/>
      <c r="Y22" s="1"/>
      <c r="Z22" s="1"/>
      <c r="AA22" s="1"/>
      <c r="AB22" s="1"/>
      <c r="AC22" s="1"/>
      <c r="AD22" s="1"/>
      <c r="AE22" s="1"/>
    </row>
    <row r="23" spans="1:31" ht="15.5" x14ac:dyDescent="0.35">
      <c r="A23" s="5">
        <v>145</v>
      </c>
      <c r="B23" s="32" t="s">
        <v>430</v>
      </c>
      <c r="C23" s="5" t="s">
        <v>454</v>
      </c>
      <c r="D23" s="5" t="s">
        <v>87</v>
      </c>
      <c r="E23" s="16">
        <v>447337</v>
      </c>
      <c r="F23" s="5">
        <v>930</v>
      </c>
      <c r="G23" s="5" t="s">
        <v>90</v>
      </c>
      <c r="H23" s="5">
        <v>0.92500000000000004</v>
      </c>
      <c r="I23" s="5" t="s">
        <v>513</v>
      </c>
      <c r="J23" s="5" t="s">
        <v>118</v>
      </c>
      <c r="K23" s="5" t="s">
        <v>119</v>
      </c>
      <c r="M23" s="18">
        <f>R12+(3*R13)</f>
        <v>2900</v>
      </c>
      <c r="N23" s="16">
        <f>R13</f>
        <v>750</v>
      </c>
      <c r="V23" s="1"/>
      <c r="W23" s="1"/>
      <c r="X23" s="1"/>
      <c r="Y23" s="1"/>
      <c r="Z23" s="1"/>
      <c r="AA23" s="1"/>
      <c r="AB23" s="1"/>
      <c r="AC23" s="1"/>
      <c r="AD23" s="1"/>
      <c r="AE23" s="1"/>
    </row>
    <row r="24" spans="1:31" ht="15.5" x14ac:dyDescent="0.35">
      <c r="A24" s="5">
        <v>151</v>
      </c>
      <c r="B24" s="32" t="s">
        <v>436</v>
      </c>
      <c r="C24" s="5" t="s">
        <v>451</v>
      </c>
      <c r="D24" s="5" t="s">
        <v>87</v>
      </c>
      <c r="E24" s="16">
        <v>14583</v>
      </c>
      <c r="F24" s="5">
        <v>840</v>
      </c>
      <c r="G24" s="5" t="s">
        <v>90</v>
      </c>
      <c r="H24" s="5">
        <v>0.92500000000000004</v>
      </c>
      <c r="J24" s="5" t="s">
        <v>118</v>
      </c>
      <c r="K24" s="5" t="s">
        <v>119</v>
      </c>
      <c r="M24" s="18">
        <f>R12</f>
        <v>650</v>
      </c>
      <c r="N24" s="16">
        <f>R9</f>
        <v>350</v>
      </c>
      <c r="V24" s="1"/>
      <c r="W24" s="1"/>
      <c r="X24" s="1"/>
      <c r="Y24" s="1"/>
      <c r="Z24" s="1"/>
      <c r="AA24" s="1"/>
      <c r="AB24" s="1"/>
      <c r="AC24" s="1"/>
      <c r="AD24" s="1"/>
      <c r="AE24" s="1"/>
    </row>
    <row r="25" spans="1:31" ht="15.5" x14ac:dyDescent="0.35">
      <c r="A25" s="5">
        <v>2</v>
      </c>
      <c r="B25" s="32" t="s">
        <v>287</v>
      </c>
      <c r="C25" s="5" t="s">
        <v>451</v>
      </c>
      <c r="D25" s="5" t="s">
        <v>87</v>
      </c>
      <c r="E25" s="16">
        <v>26443</v>
      </c>
      <c r="F25" s="5">
        <v>3920</v>
      </c>
      <c r="G25" s="5" t="s">
        <v>88</v>
      </c>
      <c r="H25" s="5">
        <v>0.75</v>
      </c>
      <c r="J25" s="5" t="s">
        <v>89</v>
      </c>
      <c r="K25" s="5" t="s">
        <v>90</v>
      </c>
      <c r="M25" s="18">
        <f>S12</f>
        <v>1350</v>
      </c>
      <c r="N25" s="16">
        <f>S10</f>
        <v>950</v>
      </c>
      <c r="V25" s="1"/>
      <c r="W25" s="1"/>
      <c r="X25" s="1"/>
      <c r="Y25" s="1"/>
      <c r="Z25" s="1"/>
      <c r="AA25" s="1"/>
      <c r="AB25" s="1"/>
      <c r="AC25" s="1"/>
      <c r="AD25" s="1"/>
      <c r="AE25" s="1"/>
    </row>
    <row r="26" spans="1:31" ht="15.5" x14ac:dyDescent="0.35">
      <c r="A26" s="5">
        <v>12</v>
      </c>
      <c r="B26" s="32" t="s">
        <v>297</v>
      </c>
      <c r="C26" s="5" t="s">
        <v>453</v>
      </c>
      <c r="D26" s="5" t="s">
        <v>87</v>
      </c>
      <c r="E26" s="16">
        <v>71340</v>
      </c>
      <c r="F26" s="5">
        <v>2820</v>
      </c>
      <c r="G26" s="5" t="s">
        <v>88</v>
      </c>
      <c r="H26" s="5">
        <v>0.75</v>
      </c>
      <c r="J26" s="5" t="s">
        <v>89</v>
      </c>
      <c r="K26" s="5" t="s">
        <v>90</v>
      </c>
      <c r="M26" s="18">
        <f>S12</f>
        <v>1350</v>
      </c>
      <c r="N26" s="16">
        <f>S11</f>
        <v>1150</v>
      </c>
      <c r="V26" s="1"/>
      <c r="W26" s="1"/>
      <c r="X26" s="1"/>
      <c r="Y26" s="1"/>
      <c r="Z26" s="1"/>
      <c r="AA26" s="1"/>
      <c r="AB26" s="1"/>
      <c r="AC26" s="1"/>
      <c r="AD26" s="1"/>
      <c r="AE26" s="1"/>
    </row>
    <row r="27" spans="1:31" ht="15.5" x14ac:dyDescent="0.35">
      <c r="A27" s="5">
        <v>17</v>
      </c>
      <c r="B27" s="32" t="s">
        <v>302</v>
      </c>
      <c r="C27" s="5" t="s">
        <v>454</v>
      </c>
      <c r="D27" s="5" t="s">
        <v>87</v>
      </c>
      <c r="E27" s="16">
        <v>3435</v>
      </c>
      <c r="F27" s="5">
        <v>1400</v>
      </c>
      <c r="G27" s="5" t="s">
        <v>84</v>
      </c>
      <c r="H27" s="5">
        <v>0.85</v>
      </c>
      <c r="J27" s="5" t="s">
        <v>89</v>
      </c>
      <c r="K27" s="5" t="s">
        <v>90</v>
      </c>
      <c r="M27" s="18">
        <f>S10</f>
        <v>950</v>
      </c>
      <c r="N27" s="16">
        <f>S8</f>
        <v>550</v>
      </c>
      <c r="V27" s="1"/>
      <c r="W27" s="1"/>
      <c r="X27" s="1"/>
      <c r="Y27" s="1"/>
      <c r="Z27" s="1"/>
      <c r="AA27" s="1"/>
      <c r="AB27" s="1"/>
      <c r="AC27" s="1"/>
      <c r="AD27" s="1"/>
      <c r="AE27" s="1"/>
    </row>
    <row r="28" spans="1:31" ht="15.5" x14ac:dyDescent="0.35">
      <c r="A28" s="5">
        <v>18</v>
      </c>
      <c r="B28" s="32" t="s">
        <v>303</v>
      </c>
      <c r="C28" s="5" t="s">
        <v>452</v>
      </c>
      <c r="D28" s="5" t="s">
        <v>87</v>
      </c>
      <c r="E28" s="16">
        <v>97</v>
      </c>
      <c r="F28" s="5">
        <v>3490</v>
      </c>
      <c r="G28" s="5" t="s">
        <v>88</v>
      </c>
      <c r="H28" s="5">
        <v>0.75</v>
      </c>
      <c r="J28" s="5" t="s">
        <v>89</v>
      </c>
      <c r="K28" s="5" t="s">
        <v>90</v>
      </c>
      <c r="M28" s="18">
        <f>S7</f>
        <v>350</v>
      </c>
      <c r="N28" s="16">
        <f>S7</f>
        <v>350</v>
      </c>
      <c r="V28" s="1"/>
      <c r="W28" s="1"/>
      <c r="X28" s="1"/>
      <c r="Y28" s="1"/>
      <c r="Z28" s="1"/>
      <c r="AA28" s="1"/>
      <c r="AB28" s="1"/>
      <c r="AC28" s="1"/>
      <c r="AD28" s="1"/>
      <c r="AE28" s="1"/>
    </row>
    <row r="29" spans="1:31" ht="15.5" x14ac:dyDescent="0.35">
      <c r="A29" s="5">
        <v>24</v>
      </c>
      <c r="B29" s="32" t="s">
        <v>309</v>
      </c>
      <c r="C29" s="5" t="s">
        <v>453</v>
      </c>
      <c r="D29" s="5" t="s">
        <v>87</v>
      </c>
      <c r="E29" s="16">
        <v>2239</v>
      </c>
      <c r="F29" s="5">
        <v>1690</v>
      </c>
      <c r="G29" s="5" t="s">
        <v>84</v>
      </c>
      <c r="H29" s="5">
        <v>0.85</v>
      </c>
      <c r="J29" s="5" t="s">
        <v>89</v>
      </c>
      <c r="K29" s="5" t="s">
        <v>90</v>
      </c>
      <c r="M29" s="18">
        <f>S9</f>
        <v>750</v>
      </c>
      <c r="N29" s="16">
        <f>S8</f>
        <v>550</v>
      </c>
      <c r="V29" s="1"/>
      <c r="W29" s="1"/>
      <c r="X29" s="1"/>
      <c r="Y29" s="1"/>
      <c r="Z29" s="1"/>
      <c r="AA29" s="1"/>
      <c r="AB29" s="1"/>
      <c r="AC29" s="1"/>
      <c r="AD29" s="1"/>
      <c r="AE29" s="1"/>
    </row>
    <row r="30" spans="1:31" ht="15.5" x14ac:dyDescent="0.35">
      <c r="A30" s="5">
        <v>25</v>
      </c>
      <c r="B30" s="32" t="s">
        <v>310</v>
      </c>
      <c r="C30" s="5" t="s">
        <v>454</v>
      </c>
      <c r="D30" s="5" t="s">
        <v>87</v>
      </c>
      <c r="E30" s="16">
        <v>6806</v>
      </c>
      <c r="F30" s="5">
        <v>1640</v>
      </c>
      <c r="G30" s="5" t="s">
        <v>84</v>
      </c>
      <c r="H30" s="5">
        <v>0.85</v>
      </c>
      <c r="J30" s="5" t="s">
        <v>89</v>
      </c>
      <c r="K30" s="5" t="s">
        <v>90</v>
      </c>
      <c r="M30" s="18">
        <f>S12</f>
        <v>1350</v>
      </c>
      <c r="N30" s="16">
        <f>S9</f>
        <v>750</v>
      </c>
      <c r="V30" s="1"/>
      <c r="W30" s="1"/>
      <c r="X30" s="1"/>
      <c r="Y30" s="1"/>
      <c r="Z30" s="1"/>
      <c r="AA30" s="1"/>
      <c r="AB30" s="1"/>
      <c r="AC30" s="1"/>
      <c r="AD30" s="1"/>
      <c r="AE30" s="1"/>
    </row>
    <row r="31" spans="1:31" ht="15.5" x14ac:dyDescent="0.35">
      <c r="A31" s="5">
        <v>32</v>
      </c>
      <c r="B31" s="32" t="s">
        <v>317</v>
      </c>
      <c r="C31" s="5" t="s">
        <v>454</v>
      </c>
      <c r="D31" s="5" t="s">
        <v>87</v>
      </c>
      <c r="E31" s="16">
        <v>9697</v>
      </c>
      <c r="F31" s="5">
        <v>2290</v>
      </c>
      <c r="G31" s="5" t="s">
        <v>119</v>
      </c>
      <c r="H31" s="5">
        <v>1</v>
      </c>
      <c r="J31" s="5" t="s">
        <v>89</v>
      </c>
      <c r="K31" s="5" t="s">
        <v>90</v>
      </c>
      <c r="M31" s="18">
        <f>S12</f>
        <v>1350</v>
      </c>
      <c r="N31" s="16">
        <f>S9</f>
        <v>750</v>
      </c>
      <c r="V31" s="1"/>
      <c r="W31" s="1"/>
      <c r="X31" s="1"/>
      <c r="Y31" s="1"/>
      <c r="Z31" s="1"/>
      <c r="AA31" s="1"/>
      <c r="AB31" s="1"/>
      <c r="AC31" s="1"/>
      <c r="AD31" s="1"/>
      <c r="AE31" s="1"/>
    </row>
    <row r="32" spans="1:31" ht="15.5" x14ac:dyDescent="0.35">
      <c r="A32" s="5">
        <v>35</v>
      </c>
      <c r="B32" s="32" t="s">
        <v>320</v>
      </c>
      <c r="C32" s="5" t="s">
        <v>454</v>
      </c>
      <c r="D32" s="5" t="s">
        <v>87</v>
      </c>
      <c r="E32" s="16">
        <v>10321</v>
      </c>
      <c r="F32" s="5">
        <v>2620</v>
      </c>
      <c r="G32" s="5" t="s">
        <v>84</v>
      </c>
      <c r="H32" s="5">
        <v>0.85</v>
      </c>
      <c r="J32" s="5" t="s">
        <v>89</v>
      </c>
      <c r="K32" s="5" t="s">
        <v>90</v>
      </c>
      <c r="M32" s="18">
        <f>S12</f>
        <v>1350</v>
      </c>
      <c r="N32" s="16">
        <f>S9</f>
        <v>750</v>
      </c>
      <c r="V32" s="1"/>
      <c r="W32" s="1"/>
      <c r="X32" s="1"/>
      <c r="Y32" s="1"/>
      <c r="Z32" s="1"/>
      <c r="AA32" s="1"/>
      <c r="AB32" s="1"/>
      <c r="AC32" s="1"/>
      <c r="AD32" s="1"/>
      <c r="AE32" s="1"/>
    </row>
    <row r="33" spans="1:31" ht="15.5" x14ac:dyDescent="0.35">
      <c r="A33" s="5">
        <v>44</v>
      </c>
      <c r="B33" s="32" t="s">
        <v>329</v>
      </c>
      <c r="C33" s="5" t="s">
        <v>451</v>
      </c>
      <c r="D33" s="5" t="s">
        <v>87</v>
      </c>
      <c r="E33" s="16">
        <v>17008</v>
      </c>
      <c r="F33" s="5">
        <v>4100</v>
      </c>
      <c r="G33" s="5" t="s">
        <v>88</v>
      </c>
      <c r="H33" s="5">
        <v>0.75</v>
      </c>
      <c r="J33" s="5" t="s">
        <v>89</v>
      </c>
      <c r="K33" s="5" t="s">
        <v>90</v>
      </c>
      <c r="M33" s="18">
        <f>S12</f>
        <v>1350</v>
      </c>
      <c r="N33" s="16">
        <f>S9</f>
        <v>750</v>
      </c>
      <c r="V33" s="1"/>
      <c r="W33" s="1"/>
      <c r="X33" s="1"/>
      <c r="Y33" s="1"/>
      <c r="Z33" s="1"/>
      <c r="AA33" s="1"/>
      <c r="AB33" s="1"/>
      <c r="AC33" s="1"/>
      <c r="AD33" s="1"/>
      <c r="AE33" s="1"/>
    </row>
    <row r="34" spans="1:31" ht="15.5" x14ac:dyDescent="0.35">
      <c r="A34" s="5">
        <v>54</v>
      </c>
      <c r="B34" s="32" t="s">
        <v>339</v>
      </c>
      <c r="C34" s="5" t="s">
        <v>454</v>
      </c>
      <c r="D34" s="5" t="s">
        <v>87</v>
      </c>
      <c r="E34" s="16">
        <v>198596</v>
      </c>
      <c r="F34" s="5">
        <v>2380</v>
      </c>
      <c r="G34" s="5" t="s">
        <v>84</v>
      </c>
      <c r="H34" s="5">
        <v>0.85</v>
      </c>
      <c r="J34" s="5" t="s">
        <v>89</v>
      </c>
      <c r="K34" s="5" t="s">
        <v>90</v>
      </c>
      <c r="M34" s="18">
        <f>S12</f>
        <v>1350</v>
      </c>
      <c r="N34" s="16">
        <f>S12</f>
        <v>1350</v>
      </c>
      <c r="V34" s="1"/>
      <c r="W34" s="1"/>
      <c r="X34" s="1"/>
      <c r="Y34" s="1"/>
      <c r="Z34" s="1"/>
      <c r="AA34" s="1"/>
      <c r="AB34" s="1"/>
      <c r="AC34" s="1"/>
      <c r="AD34" s="1"/>
      <c r="AE34" s="1"/>
    </row>
    <row r="35" spans="1:31" ht="15.5" x14ac:dyDescent="0.35">
      <c r="A35" s="5">
        <v>60</v>
      </c>
      <c r="B35" s="32" t="s">
        <v>345</v>
      </c>
      <c r="C35" s="5" t="s">
        <v>452</v>
      </c>
      <c r="D35" s="5" t="s">
        <v>87</v>
      </c>
      <c r="E35" s="16">
        <v>515</v>
      </c>
      <c r="F35" s="5">
        <v>1610</v>
      </c>
      <c r="G35" s="5" t="s">
        <v>84</v>
      </c>
      <c r="H35" s="5">
        <v>0.85</v>
      </c>
      <c r="J35" s="5" t="s">
        <v>89</v>
      </c>
      <c r="K35" s="5" t="s">
        <v>90</v>
      </c>
      <c r="M35" s="18">
        <f>S7</f>
        <v>350</v>
      </c>
      <c r="N35" s="16">
        <f>S7</f>
        <v>350</v>
      </c>
      <c r="V35" s="1"/>
      <c r="W35" s="1"/>
      <c r="X35" s="1"/>
      <c r="Y35" s="1"/>
      <c r="Z35" s="1"/>
      <c r="AA35" s="1"/>
      <c r="AB35" s="1"/>
      <c r="AC35" s="1"/>
      <c r="AD35" s="1"/>
      <c r="AE35" s="1"/>
    </row>
    <row r="36" spans="1:31" ht="15.5" x14ac:dyDescent="0.35">
      <c r="A36" s="5">
        <v>61</v>
      </c>
      <c r="B36" s="32" t="s">
        <v>346</v>
      </c>
      <c r="C36" s="5" t="s">
        <v>452</v>
      </c>
      <c r="D36" s="5" t="s">
        <v>87</v>
      </c>
      <c r="E36" s="16">
        <v>31</v>
      </c>
      <c r="F36" s="5">
        <v>2750</v>
      </c>
      <c r="G36" s="5" t="s">
        <v>88</v>
      </c>
      <c r="H36" s="5">
        <v>0.75</v>
      </c>
      <c r="J36" s="5" t="s">
        <v>89</v>
      </c>
      <c r="K36" s="5" t="s">
        <v>90</v>
      </c>
      <c r="M36" s="18">
        <f>S7</f>
        <v>350</v>
      </c>
      <c r="N36" s="16">
        <f>S7</f>
        <v>350</v>
      </c>
      <c r="V36" s="1"/>
      <c r="W36" s="1"/>
      <c r="X36" s="1"/>
      <c r="Y36" s="1"/>
      <c r="Z36" s="1"/>
      <c r="AA36" s="1"/>
      <c r="AB36" s="1"/>
      <c r="AC36" s="1"/>
      <c r="AD36" s="1"/>
      <c r="AE36" s="1"/>
    </row>
    <row r="37" spans="1:31" ht="15.5" x14ac:dyDescent="0.35">
      <c r="A37" s="5">
        <v>65</v>
      </c>
      <c r="B37" s="32" t="s">
        <v>350</v>
      </c>
      <c r="C37" s="5" t="s">
        <v>453</v>
      </c>
      <c r="D37" s="5" t="s">
        <v>87</v>
      </c>
      <c r="E37" s="16">
        <v>1962601</v>
      </c>
      <c r="F37" s="5">
        <v>2390</v>
      </c>
      <c r="G37" s="5" t="s">
        <v>84</v>
      </c>
      <c r="H37" s="5">
        <v>0.85</v>
      </c>
      <c r="I37" s="5" t="s">
        <v>513</v>
      </c>
      <c r="J37" s="5" t="s">
        <v>89</v>
      </c>
      <c r="K37" s="5" t="s">
        <v>90</v>
      </c>
      <c r="M37" s="18">
        <f>S12+(18*S13)</f>
        <v>29250</v>
      </c>
      <c r="N37" s="16">
        <f>S14+(S15*9)</f>
        <v>15250</v>
      </c>
      <c r="V37" s="1"/>
      <c r="W37" s="1"/>
      <c r="X37" s="1"/>
      <c r="Y37" s="1"/>
      <c r="Z37" s="1"/>
      <c r="AA37" s="1"/>
      <c r="AB37" s="1"/>
      <c r="AC37" s="1"/>
      <c r="AD37" s="1"/>
      <c r="AE37" s="1"/>
    </row>
    <row r="38" spans="1:31" ht="15.5" x14ac:dyDescent="0.35">
      <c r="A38" s="5">
        <v>72</v>
      </c>
      <c r="B38" s="32" t="s">
        <v>357</v>
      </c>
      <c r="C38" s="5" t="s">
        <v>454</v>
      </c>
      <c r="D38" s="5" t="s">
        <v>87</v>
      </c>
      <c r="E38" s="16">
        <v>376080</v>
      </c>
      <c r="F38" s="5">
        <v>2170</v>
      </c>
      <c r="G38" s="5" t="s">
        <v>84</v>
      </c>
      <c r="H38" s="5">
        <v>0.85</v>
      </c>
      <c r="I38" s="5" t="s">
        <v>513</v>
      </c>
      <c r="J38" s="5" t="s">
        <v>89</v>
      </c>
      <c r="K38" s="5" t="s">
        <v>90</v>
      </c>
      <c r="M38" s="18">
        <f>S12+(2*S13)</f>
        <v>4450</v>
      </c>
      <c r="N38" s="16">
        <f>S13</f>
        <v>1550</v>
      </c>
      <c r="V38" s="1"/>
      <c r="W38" s="1"/>
      <c r="X38" s="1"/>
      <c r="Y38" s="1"/>
      <c r="Z38" s="1"/>
      <c r="AA38" s="1"/>
      <c r="AB38" s="1"/>
      <c r="AC38" s="1"/>
      <c r="AD38" s="1"/>
      <c r="AE38" s="1"/>
    </row>
    <row r="39" spans="1:31" ht="15.5" x14ac:dyDescent="0.35">
      <c r="A39" s="5">
        <v>73</v>
      </c>
      <c r="B39" s="32" t="s">
        <v>358</v>
      </c>
      <c r="C39" s="5" t="s">
        <v>453</v>
      </c>
      <c r="D39" s="5" t="s">
        <v>81</v>
      </c>
      <c r="E39" s="16">
        <v>250</v>
      </c>
      <c r="F39" s="5">
        <v>2810</v>
      </c>
      <c r="G39" s="5" t="s">
        <v>88</v>
      </c>
      <c r="H39" s="5">
        <v>0.75</v>
      </c>
      <c r="J39" s="5" t="s">
        <v>89</v>
      </c>
      <c r="K39" s="5" t="s">
        <v>90</v>
      </c>
      <c r="M39" s="18">
        <f>S7</f>
        <v>350</v>
      </c>
      <c r="N39" s="16">
        <f>S7</f>
        <v>350</v>
      </c>
      <c r="V39" s="1"/>
      <c r="W39" s="1"/>
      <c r="X39" s="1"/>
      <c r="Y39" s="1"/>
      <c r="Z39" s="1"/>
      <c r="AA39" s="1"/>
      <c r="AB39" s="1"/>
      <c r="AC39" s="1"/>
      <c r="AD39" s="1"/>
      <c r="AE39" s="1"/>
    </row>
    <row r="40" spans="1:31" ht="15.5" x14ac:dyDescent="0.35">
      <c r="A40" s="5">
        <v>78</v>
      </c>
      <c r="B40" s="32" t="s">
        <v>363</v>
      </c>
      <c r="C40" s="5" t="s">
        <v>454</v>
      </c>
      <c r="D40" s="5" t="s">
        <v>87</v>
      </c>
      <c r="E40" s="16">
        <v>8533</v>
      </c>
      <c r="F40" s="5">
        <v>1230</v>
      </c>
      <c r="G40" s="5" t="s">
        <v>84</v>
      </c>
      <c r="H40" s="5">
        <v>0.85</v>
      </c>
      <c r="J40" s="5" t="s">
        <v>89</v>
      </c>
      <c r="K40" s="5" t="s">
        <v>90</v>
      </c>
      <c r="M40" s="18">
        <f>S12</f>
        <v>1350</v>
      </c>
      <c r="N40" s="16">
        <f>S9</f>
        <v>750</v>
      </c>
      <c r="V40" s="1"/>
      <c r="W40" s="1"/>
      <c r="X40" s="1"/>
      <c r="Y40" s="1"/>
      <c r="Z40" s="1"/>
      <c r="AA40" s="1"/>
      <c r="AB40" s="1"/>
      <c r="AC40" s="1"/>
      <c r="AD40" s="1"/>
      <c r="AE40" s="1"/>
    </row>
    <row r="41" spans="1:31" ht="15.5" x14ac:dyDescent="0.35">
      <c r="A41" s="5">
        <v>88</v>
      </c>
      <c r="B41" s="32" t="s">
        <v>373</v>
      </c>
      <c r="C41" s="5" t="s">
        <v>451</v>
      </c>
      <c r="D41" s="5" t="s">
        <v>81</v>
      </c>
      <c r="E41" s="16">
        <v>1732</v>
      </c>
      <c r="F41" s="5">
        <v>2080</v>
      </c>
      <c r="G41" s="5" t="s">
        <v>84</v>
      </c>
      <c r="H41" s="5">
        <v>0.85</v>
      </c>
      <c r="J41" s="5" t="s">
        <v>89</v>
      </c>
      <c r="K41" s="5" t="s">
        <v>90</v>
      </c>
      <c r="M41" s="18">
        <f>S8</f>
        <v>550</v>
      </c>
      <c r="N41" s="16">
        <f>S8</f>
        <v>550</v>
      </c>
      <c r="V41" s="1"/>
      <c r="W41" s="1"/>
      <c r="X41" s="1"/>
      <c r="Y41" s="1"/>
      <c r="Z41" s="1"/>
      <c r="AA41" s="1"/>
      <c r="AB41" s="1"/>
      <c r="AC41" s="1"/>
      <c r="AD41" s="1"/>
      <c r="AE41" s="1"/>
    </row>
    <row r="42" spans="1:31" ht="15.5" x14ac:dyDescent="0.35">
      <c r="A42" s="5">
        <v>95</v>
      </c>
      <c r="B42" s="32" t="s">
        <v>380</v>
      </c>
      <c r="C42" s="5" t="s">
        <v>453</v>
      </c>
      <c r="D42" s="5" t="s">
        <v>81</v>
      </c>
      <c r="E42" s="16">
        <v>47986</v>
      </c>
      <c r="F42" s="5">
        <v>1270</v>
      </c>
      <c r="G42" s="5" t="s">
        <v>84</v>
      </c>
      <c r="H42" s="5">
        <v>0.85</v>
      </c>
      <c r="J42" s="5" t="s">
        <v>89</v>
      </c>
      <c r="K42" s="5" t="s">
        <v>90</v>
      </c>
      <c r="M42" s="18">
        <f>S12</f>
        <v>1350</v>
      </c>
      <c r="N42" s="16">
        <f>S10</f>
        <v>950</v>
      </c>
      <c r="V42" s="1"/>
      <c r="W42" s="1"/>
      <c r="X42" s="1"/>
      <c r="Y42" s="1"/>
      <c r="Z42" s="1"/>
      <c r="AA42" s="1"/>
      <c r="AB42" s="1"/>
      <c r="AC42" s="1"/>
      <c r="AD42" s="1"/>
      <c r="AE42" s="1"/>
    </row>
    <row r="43" spans="1:31" ht="15.5" x14ac:dyDescent="0.35">
      <c r="A43" s="5">
        <v>97</v>
      </c>
      <c r="B43" s="32" t="s">
        <v>382</v>
      </c>
      <c r="C43" s="5" t="s">
        <v>453</v>
      </c>
      <c r="D43" s="5" t="s">
        <v>87</v>
      </c>
      <c r="E43" s="16">
        <v>34778</v>
      </c>
      <c r="F43" s="5">
        <v>1340</v>
      </c>
      <c r="G43" s="5" t="s">
        <v>84</v>
      </c>
      <c r="H43" s="5">
        <v>0.85</v>
      </c>
      <c r="J43" s="5" t="s">
        <v>89</v>
      </c>
      <c r="K43" s="5" t="s">
        <v>90</v>
      </c>
      <c r="M43" s="18">
        <f>S12</f>
        <v>1350</v>
      </c>
      <c r="N43" s="16">
        <f>S10</f>
        <v>950</v>
      </c>
      <c r="V43" s="1"/>
      <c r="W43" s="1"/>
      <c r="X43" s="1"/>
      <c r="Y43" s="1"/>
      <c r="Z43" s="1"/>
      <c r="AA43" s="1"/>
      <c r="AB43" s="1"/>
      <c r="AC43" s="1"/>
      <c r="AD43" s="1"/>
      <c r="AE43" s="1"/>
    </row>
    <row r="44" spans="1:31" ht="15.5" x14ac:dyDescent="0.35">
      <c r="A44" s="5">
        <v>100</v>
      </c>
      <c r="B44" s="32" t="s">
        <v>385</v>
      </c>
      <c r="C44" s="5" t="s">
        <v>452</v>
      </c>
      <c r="D44" s="5" t="s">
        <v>81</v>
      </c>
      <c r="E44" s="16">
        <v>237</v>
      </c>
      <c r="F44" s="5">
        <v>2090</v>
      </c>
      <c r="G44" s="5" t="s">
        <v>84</v>
      </c>
      <c r="H44" s="5">
        <v>0.85</v>
      </c>
      <c r="J44" s="5" t="s">
        <v>89</v>
      </c>
      <c r="K44" s="5" t="s">
        <v>90</v>
      </c>
      <c r="M44" s="18">
        <f>S12+(1*S13)</f>
        <v>2900</v>
      </c>
      <c r="N44" s="16">
        <f>S7</f>
        <v>350</v>
      </c>
      <c r="V44" s="1"/>
      <c r="W44" s="1"/>
      <c r="X44" s="1"/>
      <c r="Y44" s="1"/>
      <c r="Z44" s="1"/>
      <c r="AA44" s="1"/>
      <c r="AB44" s="1"/>
      <c r="AC44" s="1"/>
      <c r="AD44" s="1"/>
      <c r="AE44" s="1"/>
    </row>
    <row r="45" spans="1:31" ht="15.5" x14ac:dyDescent="0.35">
      <c r="A45" s="5">
        <v>102</v>
      </c>
      <c r="B45" s="32" t="s">
        <v>387</v>
      </c>
      <c r="C45" s="5" t="s">
        <v>454</v>
      </c>
      <c r="D45" s="5" t="s">
        <v>87</v>
      </c>
      <c r="E45" s="16">
        <v>247662</v>
      </c>
      <c r="F45" s="5">
        <v>2160</v>
      </c>
      <c r="G45" s="5" t="s">
        <v>84</v>
      </c>
      <c r="H45" s="5">
        <v>0.85</v>
      </c>
      <c r="I45" s="5" t="s">
        <v>513</v>
      </c>
      <c r="J45" s="5" t="s">
        <v>89</v>
      </c>
      <c r="K45" s="5" t="s">
        <v>90</v>
      </c>
      <c r="M45" s="18">
        <f>S12</f>
        <v>1350</v>
      </c>
      <c r="N45" s="16">
        <f>S12</f>
        <v>1350</v>
      </c>
      <c r="V45" s="1"/>
      <c r="W45" s="1"/>
      <c r="X45" s="1"/>
      <c r="Y45" s="1"/>
      <c r="Z45" s="1"/>
      <c r="AA45" s="1"/>
      <c r="AB45" s="1"/>
      <c r="AC45" s="1"/>
      <c r="AD45" s="1"/>
      <c r="AE45" s="1"/>
    </row>
    <row r="46" spans="1:31" ht="15.5" x14ac:dyDescent="0.35">
      <c r="A46" s="5">
        <v>105</v>
      </c>
      <c r="B46" s="32" t="s">
        <v>390</v>
      </c>
      <c r="C46" s="5" t="s">
        <v>453</v>
      </c>
      <c r="D46" s="5" t="s">
        <v>87</v>
      </c>
      <c r="E46" s="16">
        <v>130956</v>
      </c>
      <c r="F46" s="5">
        <v>1560</v>
      </c>
      <c r="G46" s="5" t="s">
        <v>84</v>
      </c>
      <c r="H46" s="5">
        <v>0.85</v>
      </c>
      <c r="I46" s="5" t="s">
        <v>513</v>
      </c>
      <c r="J46" s="5" t="s">
        <v>89</v>
      </c>
      <c r="K46" s="5" t="s">
        <v>90</v>
      </c>
      <c r="M46" s="18">
        <f>S12</f>
        <v>1350</v>
      </c>
      <c r="N46" s="16">
        <f>S12</f>
        <v>1350</v>
      </c>
      <c r="V46" s="1"/>
      <c r="W46" s="1"/>
      <c r="X46" s="1"/>
      <c r="Y46" s="1"/>
      <c r="Z46" s="1"/>
      <c r="AA46" s="1"/>
      <c r="AB46" s="1"/>
      <c r="AC46" s="1"/>
      <c r="AD46" s="1"/>
      <c r="AE46" s="1"/>
    </row>
    <row r="47" spans="1:31" ht="15.5" x14ac:dyDescent="0.35">
      <c r="A47" s="5">
        <v>108</v>
      </c>
      <c r="B47" s="32" t="s">
        <v>393</v>
      </c>
      <c r="C47" s="5" t="s">
        <v>453</v>
      </c>
      <c r="D47" s="5" t="s">
        <v>87</v>
      </c>
      <c r="E47" s="16">
        <v>1890</v>
      </c>
      <c r="F47" s="5">
        <v>2700</v>
      </c>
      <c r="G47" s="5" t="s">
        <v>84</v>
      </c>
      <c r="H47" s="5">
        <v>0.85</v>
      </c>
      <c r="J47" s="5" t="s">
        <v>89</v>
      </c>
      <c r="K47" s="5" t="s">
        <v>90</v>
      </c>
      <c r="M47" s="18">
        <f>S8</f>
        <v>550</v>
      </c>
      <c r="N47" s="16">
        <f>S8</f>
        <v>550</v>
      </c>
      <c r="V47" s="1"/>
      <c r="W47" s="1"/>
      <c r="X47" s="1"/>
      <c r="Y47" s="1"/>
      <c r="Z47" s="1"/>
      <c r="AA47" s="1"/>
      <c r="AB47" s="1"/>
      <c r="AC47" s="1"/>
      <c r="AD47" s="1"/>
      <c r="AE47" s="1"/>
    </row>
    <row r="48" spans="1:31" ht="15.5" x14ac:dyDescent="0.35">
      <c r="A48" s="5">
        <v>111</v>
      </c>
      <c r="B48" s="32" t="s">
        <v>396</v>
      </c>
      <c r="C48" s="5" t="s">
        <v>453</v>
      </c>
      <c r="D48" s="5" t="s">
        <v>87</v>
      </c>
      <c r="E48" s="16">
        <v>345257</v>
      </c>
      <c r="F48" s="5">
        <v>3950</v>
      </c>
      <c r="G48" s="5" t="s">
        <v>88</v>
      </c>
      <c r="H48" s="5">
        <v>0.75</v>
      </c>
      <c r="I48" s="5" t="s">
        <v>513</v>
      </c>
      <c r="J48" s="5" t="s">
        <v>89</v>
      </c>
      <c r="K48" s="5" t="s">
        <v>90</v>
      </c>
      <c r="M48" s="18">
        <f>S12+(2*S13)</f>
        <v>4450</v>
      </c>
      <c r="N48" s="16">
        <f>S13</f>
        <v>1550</v>
      </c>
      <c r="V48" s="1"/>
      <c r="W48" s="1"/>
      <c r="X48" s="1"/>
      <c r="Y48" s="1"/>
      <c r="Z48" s="1"/>
      <c r="AA48" s="1"/>
      <c r="AB48" s="1"/>
      <c r="AC48" s="1"/>
      <c r="AD48" s="1"/>
      <c r="AE48" s="1"/>
    </row>
    <row r="49" spans="1:31" ht="15.5" x14ac:dyDescent="0.35">
      <c r="A49" s="5">
        <v>119</v>
      </c>
      <c r="B49" s="32" t="s">
        <v>404</v>
      </c>
      <c r="C49" s="5" t="s">
        <v>454</v>
      </c>
      <c r="D49" s="5" t="s">
        <v>87</v>
      </c>
      <c r="E49" s="16">
        <v>5305</v>
      </c>
      <c r="F49" s="5">
        <v>1620</v>
      </c>
      <c r="G49" s="5" t="s">
        <v>84</v>
      </c>
      <c r="H49" s="5">
        <v>0.85</v>
      </c>
      <c r="J49" s="5" t="s">
        <v>89</v>
      </c>
      <c r="K49" s="5" t="s">
        <v>90</v>
      </c>
      <c r="M49" s="18">
        <f>S12</f>
        <v>1350</v>
      </c>
      <c r="N49" s="16">
        <f>S9</f>
        <v>750</v>
      </c>
      <c r="V49" s="1"/>
      <c r="W49" s="1"/>
      <c r="X49" s="1"/>
      <c r="Y49" s="1"/>
      <c r="Z49" s="1"/>
      <c r="AA49" s="1"/>
      <c r="AB49" s="1"/>
      <c r="AC49" s="1"/>
      <c r="AD49" s="1"/>
      <c r="AE49" s="1"/>
    </row>
    <row r="50" spans="1:31" ht="15.5" x14ac:dyDescent="0.35">
      <c r="A50" s="5">
        <v>124</v>
      </c>
      <c r="B50" s="32" t="s">
        <v>409</v>
      </c>
      <c r="C50" s="5" t="s">
        <v>453</v>
      </c>
      <c r="D50" s="5" t="s">
        <v>81</v>
      </c>
      <c r="E50" s="16">
        <v>1173</v>
      </c>
      <c r="F50" s="5">
        <v>2210</v>
      </c>
      <c r="G50" s="5" t="s">
        <v>84</v>
      </c>
      <c r="H50" s="5">
        <v>0.85</v>
      </c>
      <c r="J50" s="5" t="s">
        <v>89</v>
      </c>
      <c r="K50" s="5" t="s">
        <v>90</v>
      </c>
      <c r="M50" s="18">
        <f>S8</f>
        <v>550</v>
      </c>
      <c r="N50" s="16">
        <f>S8</f>
        <v>550</v>
      </c>
      <c r="V50" s="1"/>
      <c r="W50" s="1"/>
      <c r="X50" s="1"/>
      <c r="Y50" s="1"/>
      <c r="Z50" s="1"/>
      <c r="AA50" s="1"/>
      <c r="AB50" s="1"/>
      <c r="AC50" s="1"/>
      <c r="AD50" s="1"/>
      <c r="AE50" s="1"/>
    </row>
    <row r="51" spans="1:31" ht="15.5" x14ac:dyDescent="0.35">
      <c r="A51" s="5">
        <v>128</v>
      </c>
      <c r="B51" s="32" t="s">
        <v>413</v>
      </c>
      <c r="C51" s="5" t="s">
        <v>453</v>
      </c>
      <c r="D51" s="5" t="s">
        <v>87</v>
      </c>
      <c r="E51" s="16">
        <v>81351</v>
      </c>
      <c r="F51" s="5">
        <v>3610</v>
      </c>
      <c r="G51" s="5" t="s">
        <v>88</v>
      </c>
      <c r="H51" s="5">
        <v>0.75</v>
      </c>
      <c r="J51" s="5" t="s">
        <v>89</v>
      </c>
      <c r="K51" s="5" t="s">
        <v>90</v>
      </c>
      <c r="M51" s="18">
        <f>S12</f>
        <v>1350</v>
      </c>
      <c r="N51" s="16">
        <f>S11</f>
        <v>1150</v>
      </c>
      <c r="V51" s="1"/>
      <c r="W51" s="1"/>
      <c r="X51" s="1"/>
      <c r="Y51" s="1"/>
      <c r="Z51" s="1"/>
      <c r="AA51" s="1"/>
      <c r="AB51" s="1"/>
      <c r="AC51" s="1"/>
      <c r="AD51" s="1"/>
      <c r="AE51" s="1"/>
    </row>
    <row r="52" spans="1:31" ht="15.5" x14ac:dyDescent="0.35">
      <c r="A52" s="5">
        <v>138</v>
      </c>
      <c r="B52" s="32" t="s">
        <v>423</v>
      </c>
      <c r="C52" s="5" t="s">
        <v>454</v>
      </c>
      <c r="D52" s="5" t="s">
        <v>87</v>
      </c>
      <c r="E52" s="16">
        <v>100179</v>
      </c>
      <c r="F52" s="5">
        <v>1200</v>
      </c>
      <c r="G52" s="5" t="s">
        <v>84</v>
      </c>
      <c r="H52" s="5">
        <v>0.85</v>
      </c>
      <c r="J52" s="5" t="s">
        <v>89</v>
      </c>
      <c r="K52" s="5" t="s">
        <v>90</v>
      </c>
      <c r="M52" s="18">
        <f>S12</f>
        <v>1350</v>
      </c>
      <c r="N52" s="16">
        <f>S12</f>
        <v>1350</v>
      </c>
      <c r="V52" s="1"/>
      <c r="W52" s="1"/>
      <c r="X52" s="1"/>
      <c r="Y52" s="1"/>
      <c r="Z52" s="1"/>
      <c r="AA52" s="1"/>
      <c r="AB52" s="1"/>
      <c r="AC52" s="1"/>
      <c r="AD52" s="1"/>
      <c r="AE52" s="1"/>
    </row>
    <row r="53" spans="1:31" ht="15.5" x14ac:dyDescent="0.35">
      <c r="A53" s="5">
        <v>143</v>
      </c>
      <c r="B53" s="32" t="s">
        <v>428</v>
      </c>
      <c r="C53" s="5" t="s">
        <v>451</v>
      </c>
      <c r="D53" s="5" t="s">
        <v>87</v>
      </c>
      <c r="E53" s="16">
        <v>30855</v>
      </c>
      <c r="F53" s="5">
        <v>3830</v>
      </c>
      <c r="G53" s="5" t="s">
        <v>88</v>
      </c>
      <c r="H53" s="5">
        <v>0.75</v>
      </c>
      <c r="J53" s="5" t="s">
        <v>89</v>
      </c>
      <c r="K53" s="5" t="s">
        <v>90</v>
      </c>
      <c r="M53" s="18">
        <f>S12</f>
        <v>1350</v>
      </c>
      <c r="N53" s="16">
        <f>S10</f>
        <v>950</v>
      </c>
      <c r="V53" s="1"/>
      <c r="W53" s="1"/>
      <c r="X53" s="1"/>
      <c r="Y53" s="1"/>
      <c r="Z53" s="1"/>
      <c r="AA53" s="1"/>
      <c r="AB53" s="1"/>
      <c r="AC53" s="1"/>
      <c r="AD53" s="1"/>
      <c r="AE53" s="1"/>
    </row>
    <row r="54" spans="1:31" ht="15.5" x14ac:dyDescent="0.35">
      <c r="A54" s="5">
        <v>150</v>
      </c>
      <c r="B54" s="32" t="s">
        <v>435</v>
      </c>
      <c r="C54" s="5" t="s">
        <v>452</v>
      </c>
      <c r="D54" s="5" t="s">
        <v>87</v>
      </c>
      <c r="E54" s="16">
        <v>319</v>
      </c>
      <c r="F54" s="5">
        <v>1826</v>
      </c>
      <c r="G54" s="5" t="s">
        <v>133</v>
      </c>
      <c r="H54" s="5">
        <v>0.45</v>
      </c>
      <c r="J54" s="5" t="s">
        <v>89</v>
      </c>
      <c r="K54" s="5" t="s">
        <v>90</v>
      </c>
      <c r="M54" s="18">
        <f>S7</f>
        <v>350</v>
      </c>
      <c r="N54" s="16">
        <f>S7</f>
        <v>350</v>
      </c>
      <c r="V54" s="1"/>
      <c r="W54" s="1"/>
      <c r="X54" s="1"/>
      <c r="Y54" s="1"/>
      <c r="Z54" s="1"/>
      <c r="AA54" s="1"/>
      <c r="AB54" s="1"/>
      <c r="AC54" s="1"/>
      <c r="AD54" s="1"/>
      <c r="AE54" s="1"/>
    </row>
    <row r="55" spans="1:31" ht="15.5" x14ac:dyDescent="0.35">
      <c r="A55" s="5">
        <v>152</v>
      </c>
      <c r="B55" s="32" t="s">
        <v>437</v>
      </c>
      <c r="C55" s="5" t="s">
        <v>454</v>
      </c>
      <c r="D55" s="5" t="s">
        <v>87</v>
      </c>
      <c r="E55" s="16">
        <v>204880</v>
      </c>
      <c r="F55" s="5">
        <v>1240</v>
      </c>
      <c r="G55" s="5" t="s">
        <v>90</v>
      </c>
      <c r="H55" s="5">
        <v>0.92500000000000004</v>
      </c>
      <c r="J55" s="5" t="s">
        <v>89</v>
      </c>
      <c r="K55" s="5" t="s">
        <v>90</v>
      </c>
      <c r="M55" s="18">
        <f>S12+(1*S13)</f>
        <v>2900</v>
      </c>
      <c r="N55" s="16">
        <f>S12</f>
        <v>1350</v>
      </c>
      <c r="V55" s="1"/>
      <c r="W55" s="1"/>
      <c r="X55" s="1"/>
      <c r="Y55" s="1"/>
      <c r="Z55" s="1"/>
      <c r="AA55" s="1"/>
      <c r="AB55" s="1"/>
      <c r="AC55" s="1"/>
      <c r="AD55" s="1"/>
      <c r="AE55" s="1"/>
    </row>
    <row r="56" spans="1:31" ht="15.5" x14ac:dyDescent="0.35">
      <c r="A56" s="5">
        <v>153</v>
      </c>
      <c r="B56" s="32" t="s">
        <v>438</v>
      </c>
      <c r="C56" s="5" t="s">
        <v>454</v>
      </c>
      <c r="D56" s="5" t="s">
        <v>87</v>
      </c>
      <c r="E56" s="16">
        <v>32503</v>
      </c>
      <c r="F56" s="5">
        <v>1710</v>
      </c>
      <c r="G56" s="5" t="s">
        <v>84</v>
      </c>
      <c r="H56" s="5">
        <v>0.85</v>
      </c>
      <c r="J56" s="5" t="s">
        <v>89</v>
      </c>
      <c r="K56" s="5" t="s">
        <v>90</v>
      </c>
      <c r="M56" s="18">
        <f>S12</f>
        <v>1350</v>
      </c>
      <c r="N56" s="16">
        <f>S10</f>
        <v>950</v>
      </c>
      <c r="V56" s="1"/>
      <c r="W56" s="1"/>
      <c r="X56" s="1"/>
      <c r="Y56" s="1"/>
      <c r="Z56" s="1"/>
      <c r="AA56" s="1"/>
      <c r="AB56" s="1"/>
      <c r="AC56" s="1"/>
      <c r="AD56" s="1"/>
      <c r="AE56" s="1"/>
    </row>
    <row r="57" spans="1:31" ht="16" thickBot="1" x14ac:dyDescent="0.4">
      <c r="A57" s="5">
        <v>1</v>
      </c>
      <c r="B57" s="32" t="s">
        <v>286</v>
      </c>
      <c r="C57" s="5" t="s">
        <v>450</v>
      </c>
      <c r="D57" s="5" t="s">
        <v>81</v>
      </c>
      <c r="E57" s="16">
        <v>552</v>
      </c>
      <c r="F57" s="5">
        <v>6770</v>
      </c>
      <c r="G57" s="5" t="s">
        <v>82</v>
      </c>
      <c r="H57" s="5">
        <v>0.6</v>
      </c>
      <c r="J57" s="5" t="s">
        <v>83</v>
      </c>
      <c r="K57" s="5" t="s">
        <v>84</v>
      </c>
      <c r="L57" s="16" t="e">
        <f>Q$60*#REF!*E57</f>
        <v>#REF!</v>
      </c>
      <c r="M57" s="18" t="e">
        <f t="shared" ref="M57:M88" si="1">L57/1.26</f>
        <v>#REF!</v>
      </c>
      <c r="N57" s="16">
        <f>'Model 1 Calculations'!I5</f>
        <v>85</v>
      </c>
      <c r="V57" s="1"/>
      <c r="W57" s="1"/>
      <c r="X57" s="1"/>
      <c r="Y57" s="1"/>
      <c r="Z57" s="1"/>
      <c r="AA57" s="1"/>
      <c r="AB57" s="1"/>
      <c r="AC57" s="1"/>
      <c r="AD57" s="1"/>
      <c r="AE57" s="1"/>
    </row>
    <row r="58" spans="1:31" ht="16" thickBot="1" x14ac:dyDescent="0.4">
      <c r="A58" s="5">
        <v>4</v>
      </c>
      <c r="B58" s="32" t="s">
        <v>289</v>
      </c>
      <c r="C58" s="5" t="s">
        <v>452</v>
      </c>
      <c r="D58" s="5" t="s">
        <v>87</v>
      </c>
      <c r="E58" s="16">
        <v>4738</v>
      </c>
      <c r="F58" s="5">
        <v>11590</v>
      </c>
      <c r="G58" s="5" t="s">
        <v>82</v>
      </c>
      <c r="H58" s="5">
        <v>0.6</v>
      </c>
      <c r="J58" s="5" t="s">
        <v>83</v>
      </c>
      <c r="K58" s="5" t="s">
        <v>84</v>
      </c>
      <c r="L58" s="16" t="e">
        <f>Q$60*#REF!*E58</f>
        <v>#REF!</v>
      </c>
      <c r="M58" s="18" t="e">
        <f t="shared" si="1"/>
        <v>#REF!</v>
      </c>
      <c r="N58" s="16">
        <v>882</v>
      </c>
      <c r="O58" s="141" t="s">
        <v>535</v>
      </c>
      <c r="P58" s="142"/>
      <c r="Q58" s="143" t="s">
        <v>536</v>
      </c>
      <c r="R58" s="135" t="s">
        <v>537</v>
      </c>
      <c r="V58" s="1"/>
      <c r="W58" s="1"/>
      <c r="X58" s="1"/>
      <c r="Y58" s="1"/>
      <c r="Z58" s="1"/>
      <c r="AA58" s="1"/>
      <c r="AB58" s="1"/>
      <c r="AC58" s="1"/>
      <c r="AD58" s="1"/>
      <c r="AE58" s="1"/>
    </row>
    <row r="59" spans="1:31" ht="15.5" x14ac:dyDescent="0.35">
      <c r="A59" s="5">
        <v>5</v>
      </c>
      <c r="B59" s="32" t="s">
        <v>290</v>
      </c>
      <c r="C59" s="5" t="s">
        <v>450</v>
      </c>
      <c r="D59" s="5" t="s">
        <v>87</v>
      </c>
      <c r="E59" s="16">
        <v>768</v>
      </c>
      <c r="F59" s="5">
        <v>5960</v>
      </c>
      <c r="G59" s="5" t="s">
        <v>82</v>
      </c>
      <c r="H59" s="5">
        <v>0.6</v>
      </c>
      <c r="J59" s="5" t="s">
        <v>83</v>
      </c>
      <c r="K59" s="5" t="s">
        <v>84</v>
      </c>
      <c r="L59" s="16" t="e">
        <f>Q$60*#REF!*E59</f>
        <v>#REF!</v>
      </c>
      <c r="M59" s="18" t="e">
        <f t="shared" si="1"/>
        <v>#REF!</v>
      </c>
      <c r="N59" s="16">
        <v>170</v>
      </c>
      <c r="Q59" s="5">
        <v>1.34</v>
      </c>
      <c r="V59" s="1"/>
      <c r="W59" s="1"/>
      <c r="X59" s="1"/>
      <c r="Y59" s="1"/>
      <c r="Z59" s="1"/>
      <c r="AA59" s="1"/>
      <c r="AB59" s="1"/>
      <c r="AC59" s="1"/>
      <c r="AD59" s="1"/>
      <c r="AE59" s="1"/>
    </row>
    <row r="60" spans="1:31" ht="15.5" x14ac:dyDescent="0.35">
      <c r="A60" s="5">
        <v>9</v>
      </c>
      <c r="B60" s="32" t="s">
        <v>294</v>
      </c>
      <c r="C60" s="5" t="s">
        <v>450</v>
      </c>
      <c r="D60" s="5" t="s">
        <v>87</v>
      </c>
      <c r="E60" s="16">
        <v>856</v>
      </c>
      <c r="F60" s="5">
        <v>5660</v>
      </c>
      <c r="G60" s="5" t="s">
        <v>82</v>
      </c>
      <c r="H60" s="5">
        <v>0.6</v>
      </c>
      <c r="J60" s="5" t="s">
        <v>83</v>
      </c>
      <c r="K60" s="5" t="s">
        <v>84</v>
      </c>
      <c r="L60" s="16" t="e">
        <f>Q$60*#REF!*E60</f>
        <v>#REF!</v>
      </c>
      <c r="M60" s="18" t="e">
        <f t="shared" si="1"/>
        <v>#REF!</v>
      </c>
      <c r="N60" s="16">
        <v>178</v>
      </c>
      <c r="Q60" s="5">
        <v>1.34</v>
      </c>
      <c r="V60" s="1"/>
      <c r="W60" s="1"/>
      <c r="X60" s="1"/>
      <c r="Y60" s="1"/>
      <c r="Z60" s="1"/>
      <c r="AA60" s="1"/>
      <c r="AB60" s="1"/>
      <c r="AC60" s="1"/>
      <c r="AD60" s="1"/>
      <c r="AE60" s="1"/>
    </row>
    <row r="61" spans="1:31" ht="15.5" x14ac:dyDescent="0.35">
      <c r="A61" s="5">
        <v>14</v>
      </c>
      <c r="B61" s="32" t="s">
        <v>299</v>
      </c>
      <c r="C61" s="5" t="s">
        <v>450</v>
      </c>
      <c r="D61" s="5" t="s">
        <v>87</v>
      </c>
      <c r="E61" s="16">
        <v>335</v>
      </c>
      <c r="F61" s="5">
        <v>7210</v>
      </c>
      <c r="G61" s="5" t="s">
        <v>82</v>
      </c>
      <c r="H61" s="5">
        <v>0.6</v>
      </c>
      <c r="J61" s="5" t="s">
        <v>83</v>
      </c>
      <c r="K61" s="5" t="s">
        <v>84</v>
      </c>
      <c r="L61" s="16" t="e">
        <f>Q$60*#REF!*E61</f>
        <v>#REF!</v>
      </c>
      <c r="M61" s="18" t="e">
        <f t="shared" si="1"/>
        <v>#REF!</v>
      </c>
      <c r="N61" s="16">
        <v>170</v>
      </c>
      <c r="V61" s="1"/>
      <c r="W61" s="1"/>
      <c r="X61" s="1"/>
      <c r="Y61" s="1"/>
      <c r="Z61" s="1"/>
      <c r="AA61" s="1"/>
      <c r="AB61" s="1"/>
      <c r="AC61" s="1"/>
      <c r="AD61" s="1"/>
      <c r="AE61" s="1"/>
    </row>
    <row r="62" spans="1:31" ht="15.5" x14ac:dyDescent="0.35">
      <c r="A62" s="5">
        <v>16</v>
      </c>
      <c r="B62" s="32" t="s">
        <v>301</v>
      </c>
      <c r="C62" s="5" t="s">
        <v>452</v>
      </c>
      <c r="D62" s="5" t="s">
        <v>87</v>
      </c>
      <c r="E62" s="16">
        <v>484</v>
      </c>
      <c r="F62" s="5">
        <v>6630</v>
      </c>
      <c r="G62" s="5" t="s">
        <v>82</v>
      </c>
      <c r="H62" s="5">
        <v>0.6</v>
      </c>
      <c r="J62" s="5" t="s">
        <v>83</v>
      </c>
      <c r="K62" s="5" t="s">
        <v>84</v>
      </c>
      <c r="L62" s="16" t="e">
        <f>Q$60*#REF!*E62</f>
        <v>#REF!</v>
      </c>
      <c r="M62" s="18" t="e">
        <f t="shared" si="1"/>
        <v>#REF!</v>
      </c>
      <c r="N62" s="16">
        <v>170</v>
      </c>
      <c r="V62" s="1"/>
      <c r="W62" s="1"/>
      <c r="X62" s="1"/>
      <c r="Y62" s="1"/>
      <c r="Z62" s="1"/>
      <c r="AA62" s="1"/>
      <c r="AB62" s="1"/>
      <c r="AC62" s="1"/>
      <c r="AD62" s="1"/>
      <c r="AE62" s="1"/>
    </row>
    <row r="63" spans="1:31" ht="15.5" x14ac:dyDescent="0.35">
      <c r="A63" s="5">
        <v>19</v>
      </c>
      <c r="B63" s="32" t="s">
        <v>304</v>
      </c>
      <c r="C63" s="5" t="s">
        <v>454</v>
      </c>
      <c r="D63" s="5" t="s">
        <v>87</v>
      </c>
      <c r="E63" s="16">
        <v>10310</v>
      </c>
      <c r="F63" s="5">
        <v>7430</v>
      </c>
      <c r="G63" s="5" t="s">
        <v>82</v>
      </c>
      <c r="H63" s="5">
        <v>0.6</v>
      </c>
      <c r="J63" s="5" t="s">
        <v>83</v>
      </c>
      <c r="K63" s="5" t="s">
        <v>84</v>
      </c>
      <c r="L63" s="16" t="e">
        <f>Q$60*#REF!*E63</f>
        <v>#REF!</v>
      </c>
      <c r="M63" s="18" t="e">
        <f t="shared" si="1"/>
        <v>#REF!</v>
      </c>
      <c r="N63" s="16">
        <v>2144</v>
      </c>
      <c r="O63" s="2"/>
      <c r="Q63" s="5">
        <f>0.52*1.26</f>
        <v>0.6552</v>
      </c>
      <c r="V63" s="1"/>
      <c r="W63" s="1"/>
      <c r="X63" s="1"/>
      <c r="Y63" s="1"/>
      <c r="Z63" s="1"/>
      <c r="AA63" s="1"/>
      <c r="AB63" s="1"/>
      <c r="AC63" s="1"/>
      <c r="AD63" s="1"/>
      <c r="AE63" s="1"/>
    </row>
    <row r="64" spans="1:31" ht="15.5" x14ac:dyDescent="0.35">
      <c r="A64" s="5">
        <v>20</v>
      </c>
      <c r="B64" s="32" t="s">
        <v>305</v>
      </c>
      <c r="C64" s="5" t="s">
        <v>452</v>
      </c>
      <c r="D64" s="5" t="s">
        <v>87</v>
      </c>
      <c r="E64" s="16">
        <v>3181</v>
      </c>
      <c r="F64" s="5">
        <v>8140</v>
      </c>
      <c r="G64" s="5" t="s">
        <v>82</v>
      </c>
      <c r="H64" s="5">
        <v>0.6</v>
      </c>
      <c r="J64" s="5" t="s">
        <v>83</v>
      </c>
      <c r="K64" s="5" t="s">
        <v>84</v>
      </c>
      <c r="L64" s="16" t="e">
        <f>Q$60*#REF!*E64</f>
        <v>#REF!</v>
      </c>
      <c r="M64" s="18" t="e">
        <f t="shared" si="1"/>
        <v>#REF!</v>
      </c>
      <c r="N64" s="16">
        <v>662</v>
      </c>
      <c r="O64" s="2"/>
      <c r="Q64" s="5">
        <v>0.52</v>
      </c>
      <c r="V64" s="1"/>
      <c r="W64" s="1"/>
      <c r="X64" s="1"/>
      <c r="Y64" s="1"/>
      <c r="Z64" s="1"/>
      <c r="AA64" s="1"/>
      <c r="AB64" s="1"/>
      <c r="AC64" s="1"/>
      <c r="AD64" s="1"/>
      <c r="AE64" s="1"/>
    </row>
    <row r="65" spans="1:31" ht="15.5" x14ac:dyDescent="0.35">
      <c r="A65" s="5">
        <v>34</v>
      </c>
      <c r="B65" s="32" t="s">
        <v>319</v>
      </c>
      <c r="C65" s="5" t="s">
        <v>452</v>
      </c>
      <c r="D65" s="5" t="s">
        <v>87</v>
      </c>
      <c r="E65" s="16">
        <v>11705</v>
      </c>
      <c r="F65" s="5">
        <v>12920</v>
      </c>
      <c r="G65" s="5" t="s">
        <v>133</v>
      </c>
      <c r="H65" s="5">
        <v>0.45</v>
      </c>
      <c r="J65" s="5" t="s">
        <v>83</v>
      </c>
      <c r="K65" s="5" t="s">
        <v>84</v>
      </c>
      <c r="L65" s="16" t="e">
        <f>Q$60*#REF!*E65</f>
        <v>#REF!</v>
      </c>
      <c r="M65" s="18" t="e">
        <f t="shared" si="1"/>
        <v>#REF!</v>
      </c>
      <c r="N65" s="16">
        <v>1921</v>
      </c>
      <c r="V65" s="1"/>
      <c r="W65" s="1"/>
      <c r="X65" s="1"/>
      <c r="Y65" s="1"/>
      <c r="Z65" s="1"/>
      <c r="AA65" s="1"/>
      <c r="AB65" s="1"/>
      <c r="AC65" s="1"/>
      <c r="AD65" s="1"/>
      <c r="AE65" s="1"/>
    </row>
    <row r="66" spans="1:31" ht="15.5" x14ac:dyDescent="0.35">
      <c r="A66" s="5">
        <v>41</v>
      </c>
      <c r="B66" s="32" t="s">
        <v>326</v>
      </c>
      <c r="C66" s="5" t="s">
        <v>452</v>
      </c>
      <c r="D66" s="5" t="s">
        <v>87</v>
      </c>
      <c r="E66" s="16">
        <v>310</v>
      </c>
      <c r="F66" s="5">
        <v>8430</v>
      </c>
      <c r="G66" s="5" t="s">
        <v>82</v>
      </c>
      <c r="H66" s="5">
        <v>0.6</v>
      </c>
      <c r="J66" s="5" t="s">
        <v>83</v>
      </c>
      <c r="K66" s="5" t="s">
        <v>84</v>
      </c>
      <c r="L66" s="16" t="e">
        <f>Q$60*#REF!*E66</f>
        <v>#REF!</v>
      </c>
      <c r="M66" s="18" t="e">
        <f t="shared" si="1"/>
        <v>#REF!</v>
      </c>
      <c r="N66" s="16">
        <v>170</v>
      </c>
      <c r="V66" s="1"/>
      <c r="W66" s="1"/>
      <c r="X66" s="1"/>
      <c r="Y66" s="1"/>
      <c r="Z66" s="1"/>
      <c r="AA66" s="1"/>
      <c r="AB66" s="1"/>
      <c r="AC66" s="1"/>
      <c r="AD66" s="1"/>
      <c r="AE66" s="1"/>
    </row>
    <row r="67" spans="1:31" ht="15.5" x14ac:dyDescent="0.35">
      <c r="A67" s="5">
        <v>43</v>
      </c>
      <c r="B67" s="32" t="s">
        <v>328</v>
      </c>
      <c r="C67" s="5" t="s">
        <v>452</v>
      </c>
      <c r="D67" s="5" t="s">
        <v>87</v>
      </c>
      <c r="E67" s="16">
        <v>13</v>
      </c>
      <c r="F67" s="5">
        <v>6300</v>
      </c>
      <c r="G67" s="5" t="s">
        <v>82</v>
      </c>
      <c r="H67" s="5">
        <v>0.6</v>
      </c>
      <c r="J67" s="5" t="s">
        <v>83</v>
      </c>
      <c r="K67" s="5" t="s">
        <v>84</v>
      </c>
      <c r="L67" s="16" t="e">
        <f>Q$60*#REF!*E67</f>
        <v>#REF!</v>
      </c>
      <c r="M67" s="18" t="e">
        <f t="shared" si="1"/>
        <v>#REF!</v>
      </c>
      <c r="N67" s="16">
        <v>170</v>
      </c>
      <c r="V67" s="1"/>
      <c r="W67" s="1"/>
      <c r="X67" s="1"/>
      <c r="Y67" s="1"/>
      <c r="Z67" s="1"/>
      <c r="AA67" s="1"/>
      <c r="AB67" s="1"/>
      <c r="AC67" s="1"/>
      <c r="AD67" s="1"/>
      <c r="AE67" s="1"/>
    </row>
    <row r="68" spans="1:31" ht="15.5" x14ac:dyDescent="0.35">
      <c r="A68" s="5">
        <v>45</v>
      </c>
      <c r="B68" s="32" t="s">
        <v>330</v>
      </c>
      <c r="C68" s="5" t="s">
        <v>452</v>
      </c>
      <c r="D68" s="5" t="s">
        <v>87</v>
      </c>
      <c r="E68" s="16">
        <v>48</v>
      </c>
      <c r="F68" s="5">
        <v>4720</v>
      </c>
      <c r="G68" s="5" t="s">
        <v>82</v>
      </c>
      <c r="H68" s="5">
        <v>0.6</v>
      </c>
      <c r="J68" s="5" t="s">
        <v>83</v>
      </c>
      <c r="K68" s="5" t="s">
        <v>84</v>
      </c>
      <c r="L68" s="16" t="e">
        <f>Q$60*#REF!*E68</f>
        <v>#REF!</v>
      </c>
      <c r="M68" s="18" t="e">
        <f t="shared" si="1"/>
        <v>#REF!</v>
      </c>
      <c r="N68" s="16">
        <v>170</v>
      </c>
      <c r="V68" s="1"/>
      <c r="W68" s="1"/>
      <c r="X68" s="1"/>
      <c r="Y68" s="1"/>
      <c r="Z68" s="1"/>
      <c r="AA68" s="1"/>
      <c r="AB68" s="1"/>
      <c r="AC68" s="1"/>
      <c r="AD68" s="1"/>
      <c r="AE68" s="1"/>
    </row>
    <row r="69" spans="1:31" ht="15.5" x14ac:dyDescent="0.35">
      <c r="A69" s="5">
        <v>47</v>
      </c>
      <c r="B69" s="32" t="s">
        <v>332</v>
      </c>
      <c r="C69" s="5" t="s">
        <v>454</v>
      </c>
      <c r="D69" s="5" t="s">
        <v>87</v>
      </c>
      <c r="E69" s="16">
        <v>3450</v>
      </c>
      <c r="F69" s="5">
        <v>9830</v>
      </c>
      <c r="G69" s="5" t="s">
        <v>88</v>
      </c>
      <c r="H69" s="5">
        <v>0.75</v>
      </c>
      <c r="J69" s="5" t="s">
        <v>83</v>
      </c>
      <c r="K69" s="5" t="s">
        <v>84</v>
      </c>
      <c r="L69" s="16" t="e">
        <f>Q$60*#REF!*E69</f>
        <v>#REF!</v>
      </c>
      <c r="M69" s="18" t="e">
        <f t="shared" si="1"/>
        <v>#REF!</v>
      </c>
      <c r="N69" s="16">
        <v>449</v>
      </c>
      <c r="V69" s="1"/>
      <c r="W69" s="1"/>
      <c r="X69" s="1"/>
      <c r="Y69" s="1"/>
      <c r="Z69" s="1"/>
      <c r="AA69" s="1"/>
      <c r="AB69" s="1"/>
      <c r="AC69" s="1"/>
      <c r="AD69" s="1"/>
      <c r="AE69" s="1"/>
    </row>
    <row r="70" spans="1:31" ht="15.5" x14ac:dyDescent="0.35">
      <c r="A70" s="5">
        <v>48</v>
      </c>
      <c r="B70" s="32" t="s">
        <v>333</v>
      </c>
      <c r="C70" s="5" t="s">
        <v>453</v>
      </c>
      <c r="D70" s="5" t="s">
        <v>87</v>
      </c>
      <c r="E70" s="16">
        <v>984</v>
      </c>
      <c r="F70" s="5">
        <v>5390</v>
      </c>
      <c r="G70" s="5" t="s">
        <v>82</v>
      </c>
      <c r="H70" s="5">
        <v>0.6</v>
      </c>
      <c r="J70" s="5" t="s">
        <v>83</v>
      </c>
      <c r="K70" s="5" t="s">
        <v>84</v>
      </c>
      <c r="L70" s="16" t="e">
        <f>Q$60*#REF!*E70</f>
        <v>#REF!</v>
      </c>
      <c r="M70" s="18" t="e">
        <f t="shared" si="1"/>
        <v>#REF!</v>
      </c>
      <c r="N70" s="16">
        <v>205</v>
      </c>
      <c r="V70" s="1"/>
      <c r="W70" s="1"/>
      <c r="X70" s="1"/>
      <c r="Y70" s="1"/>
      <c r="Z70" s="1"/>
      <c r="AA70" s="1"/>
      <c r="AB70" s="1"/>
      <c r="AC70" s="1"/>
      <c r="AD70" s="1"/>
      <c r="AE70" s="1"/>
    </row>
    <row r="71" spans="1:31" ht="15.5" x14ac:dyDescent="0.35">
      <c r="A71" s="5">
        <v>52</v>
      </c>
      <c r="B71" s="32" t="s">
        <v>337</v>
      </c>
      <c r="C71" s="5" t="s">
        <v>450</v>
      </c>
      <c r="D71" s="5" t="s">
        <v>87</v>
      </c>
      <c r="E71" s="16">
        <v>512</v>
      </c>
      <c r="F71" s="5">
        <v>5600</v>
      </c>
      <c r="G71" s="5" t="s">
        <v>82</v>
      </c>
      <c r="H71" s="5">
        <v>0.6</v>
      </c>
      <c r="J71" s="5" t="s">
        <v>83</v>
      </c>
      <c r="K71" s="5" t="s">
        <v>84</v>
      </c>
      <c r="L71" s="16" t="e">
        <f>Q$60*#REF!*E71</f>
        <v>#REF!</v>
      </c>
      <c r="M71" s="18" t="e">
        <f t="shared" si="1"/>
        <v>#REF!</v>
      </c>
      <c r="N71" s="16">
        <v>170</v>
      </c>
      <c r="V71" s="1"/>
      <c r="W71" s="1"/>
      <c r="X71" s="1"/>
      <c r="Y71" s="1"/>
      <c r="Z71" s="1"/>
      <c r="AA71" s="1"/>
      <c r="AB71" s="1"/>
      <c r="AC71" s="1"/>
      <c r="AD71" s="1"/>
      <c r="AE71" s="1"/>
    </row>
    <row r="72" spans="1:31" ht="15.5" x14ac:dyDescent="0.35">
      <c r="A72" s="5">
        <v>57</v>
      </c>
      <c r="B72" s="32" t="s">
        <v>342</v>
      </c>
      <c r="C72" s="5" t="s">
        <v>452</v>
      </c>
      <c r="D72" s="5" t="s">
        <v>87</v>
      </c>
      <c r="E72" s="16">
        <v>97</v>
      </c>
      <c r="F72" s="5">
        <v>5350</v>
      </c>
      <c r="G72" s="5" t="s">
        <v>82</v>
      </c>
      <c r="H72" s="5">
        <v>0.6</v>
      </c>
      <c r="J72" s="5" t="s">
        <v>83</v>
      </c>
      <c r="K72" s="5" t="s">
        <v>84</v>
      </c>
      <c r="L72" s="16" t="e">
        <f>Q$60*#REF!*E72</f>
        <v>#REF!</v>
      </c>
      <c r="M72" s="18" t="e">
        <f t="shared" si="1"/>
        <v>#REF!</v>
      </c>
      <c r="N72" s="16">
        <v>170</v>
      </c>
      <c r="V72" s="1"/>
      <c r="W72" s="1"/>
      <c r="X72" s="1"/>
      <c r="Y72" s="1"/>
      <c r="Z72" s="1"/>
      <c r="AA72" s="1"/>
      <c r="AB72" s="1"/>
      <c r="AC72" s="1"/>
      <c r="AD72" s="1"/>
      <c r="AE72" s="1"/>
    </row>
    <row r="73" spans="1:31" ht="15.5" x14ac:dyDescent="0.35">
      <c r="A73" s="5">
        <v>69</v>
      </c>
      <c r="B73" s="32" t="s">
        <v>354</v>
      </c>
      <c r="C73" s="5" t="s">
        <v>452</v>
      </c>
      <c r="D73" s="5" t="s">
        <v>87</v>
      </c>
      <c r="E73" s="16">
        <v>1312</v>
      </c>
      <c r="F73" s="5">
        <v>5760</v>
      </c>
      <c r="G73" s="5" t="s">
        <v>82</v>
      </c>
      <c r="H73" s="5">
        <v>0.6</v>
      </c>
      <c r="J73" s="5" t="s">
        <v>83</v>
      </c>
      <c r="K73" s="5" t="s">
        <v>84</v>
      </c>
      <c r="L73" s="16" t="e">
        <f>Q$60*#REF!*E73</f>
        <v>#REF!</v>
      </c>
      <c r="M73" s="18" t="e">
        <f t="shared" si="1"/>
        <v>#REF!</v>
      </c>
      <c r="N73" s="16">
        <v>551</v>
      </c>
      <c r="V73" s="1"/>
      <c r="W73" s="1"/>
      <c r="X73" s="1"/>
      <c r="Y73" s="1"/>
      <c r="Z73" s="1"/>
      <c r="AA73" s="1"/>
      <c r="AB73" s="1"/>
      <c r="AC73" s="1"/>
      <c r="AD73" s="1"/>
      <c r="AE73" s="1"/>
    </row>
    <row r="74" spans="1:31" ht="15.5" x14ac:dyDescent="0.35">
      <c r="A74" s="5">
        <v>71</v>
      </c>
      <c r="B74" s="32" t="s">
        <v>356</v>
      </c>
      <c r="C74" s="5" t="s">
        <v>451</v>
      </c>
      <c r="D74" s="5" t="s">
        <v>87</v>
      </c>
      <c r="E74" s="16">
        <v>15470</v>
      </c>
      <c r="F74" s="5">
        <v>4350</v>
      </c>
      <c r="G74" s="5" t="s">
        <v>88</v>
      </c>
      <c r="H74" s="5">
        <v>0.75</v>
      </c>
      <c r="J74" s="5" t="s">
        <v>83</v>
      </c>
      <c r="K74" s="5" t="s">
        <v>84</v>
      </c>
      <c r="L74" s="16" t="e">
        <f>Q$60*#REF!*E74</f>
        <v>#REF!</v>
      </c>
      <c r="M74" s="18" t="e">
        <f t="shared" si="1"/>
        <v>#REF!</v>
      </c>
      <c r="N74" s="16">
        <v>1627</v>
      </c>
      <c r="V74" s="1"/>
      <c r="W74" s="1"/>
      <c r="X74" s="1"/>
      <c r="Y74" s="1"/>
      <c r="Z74" s="1"/>
      <c r="AA74" s="1"/>
      <c r="AB74" s="1"/>
      <c r="AC74" s="1"/>
      <c r="AD74" s="1"/>
      <c r="AE74" s="1"/>
    </row>
    <row r="75" spans="1:31" ht="15.5" x14ac:dyDescent="0.35">
      <c r="A75" s="5">
        <v>77</v>
      </c>
      <c r="B75" s="32" t="s">
        <v>362</v>
      </c>
      <c r="C75" s="5" t="s">
        <v>451</v>
      </c>
      <c r="D75" s="5" t="s">
        <v>87</v>
      </c>
      <c r="E75" s="16">
        <v>8761</v>
      </c>
      <c r="F75" s="5">
        <v>4970</v>
      </c>
      <c r="G75" s="5" t="s">
        <v>82</v>
      </c>
      <c r="H75" s="5">
        <v>0.6</v>
      </c>
      <c r="J75" s="5" t="s">
        <v>83</v>
      </c>
      <c r="K75" s="5" t="s">
        <v>84</v>
      </c>
      <c r="L75" s="16" t="e">
        <f>Q$60*#REF!*E75</f>
        <v>#REF!</v>
      </c>
      <c r="M75" s="18" t="e">
        <f t="shared" si="1"/>
        <v>#REF!</v>
      </c>
      <c r="N75" s="16">
        <v>1822</v>
      </c>
      <c r="V75" s="1"/>
      <c r="W75" s="1"/>
      <c r="X75" s="1"/>
      <c r="Y75" s="1"/>
      <c r="Z75" s="1"/>
      <c r="AA75" s="1"/>
      <c r="AB75" s="1"/>
      <c r="AC75" s="1"/>
      <c r="AD75" s="1"/>
      <c r="AE75" s="1"/>
    </row>
    <row r="76" spans="1:31" ht="15.5" x14ac:dyDescent="0.35">
      <c r="A76" s="5">
        <v>80</v>
      </c>
      <c r="B76" s="32" t="s">
        <v>365</v>
      </c>
      <c r="C76" s="5" t="s">
        <v>451</v>
      </c>
      <c r="D76" s="5" t="s">
        <v>87</v>
      </c>
      <c r="E76" s="16">
        <v>5706</v>
      </c>
      <c r="F76" s="5">
        <v>7260</v>
      </c>
      <c r="G76" s="5" t="s">
        <v>82</v>
      </c>
      <c r="H76" s="5">
        <v>0.6</v>
      </c>
      <c r="J76" s="5" t="s">
        <v>83</v>
      </c>
      <c r="K76" s="5" t="s">
        <v>84</v>
      </c>
      <c r="L76" s="16" t="e">
        <f>Q$60*#REF!*E76</f>
        <v>#REF!</v>
      </c>
      <c r="M76" s="18" t="e">
        <f t="shared" si="1"/>
        <v>#REF!</v>
      </c>
      <c r="N76" s="16">
        <v>590</v>
      </c>
      <c r="V76" s="1"/>
      <c r="W76" s="1"/>
      <c r="X76" s="1"/>
      <c r="Y76" s="1"/>
      <c r="Z76" s="1"/>
      <c r="AA76" s="1"/>
      <c r="AB76" s="1"/>
      <c r="AC76" s="1"/>
      <c r="AD76" s="1"/>
      <c r="AE76" s="1"/>
    </row>
    <row r="77" spans="1:31" ht="15.5" x14ac:dyDescent="0.35">
      <c r="A77" s="5">
        <v>86</v>
      </c>
      <c r="B77" s="32" t="s">
        <v>371</v>
      </c>
      <c r="C77" s="5" t="s">
        <v>453</v>
      </c>
      <c r="D77" s="5" t="s">
        <v>87</v>
      </c>
      <c r="E77" s="16">
        <v>14063</v>
      </c>
      <c r="F77" s="5">
        <v>10880</v>
      </c>
      <c r="G77" s="5" t="s">
        <v>82</v>
      </c>
      <c r="H77" s="5">
        <v>0.6</v>
      </c>
      <c r="J77" s="5" t="s">
        <v>83</v>
      </c>
      <c r="K77" s="5" t="s">
        <v>84</v>
      </c>
      <c r="L77" s="16" t="e">
        <f>Q$60*#REF!*E77</f>
        <v>#REF!</v>
      </c>
      <c r="M77" s="18" t="e">
        <f t="shared" si="1"/>
        <v>#REF!</v>
      </c>
      <c r="N77" s="16">
        <v>1559</v>
      </c>
      <c r="V77" s="1"/>
      <c r="W77" s="1"/>
      <c r="X77" s="1"/>
      <c r="Y77" s="1"/>
      <c r="Z77" s="1"/>
      <c r="AA77" s="1"/>
      <c r="AB77" s="1"/>
      <c r="AC77" s="1"/>
      <c r="AD77" s="1"/>
      <c r="AE77" s="1"/>
    </row>
    <row r="78" spans="1:31" ht="15.5" x14ac:dyDescent="0.35">
      <c r="A78" s="5">
        <v>89</v>
      </c>
      <c r="B78" s="32" t="s">
        <v>374</v>
      </c>
      <c r="C78" s="5" t="s">
        <v>454</v>
      </c>
      <c r="D78" s="5" t="s">
        <v>87</v>
      </c>
      <c r="E78" s="16">
        <v>1220</v>
      </c>
      <c r="F78" s="5">
        <v>10360</v>
      </c>
      <c r="G78" s="5" t="s">
        <v>82</v>
      </c>
      <c r="H78" s="5">
        <v>0.6</v>
      </c>
      <c r="J78" s="5" t="s">
        <v>83</v>
      </c>
      <c r="K78" s="5" t="s">
        <v>84</v>
      </c>
      <c r="L78" s="16" t="e">
        <f>Q$60*#REF!*E78</f>
        <v>#REF!</v>
      </c>
      <c r="M78" s="18" t="e">
        <f t="shared" si="1"/>
        <v>#REF!</v>
      </c>
      <c r="N78" s="16">
        <v>254</v>
      </c>
      <c r="V78" s="1"/>
      <c r="W78" s="1"/>
      <c r="X78" s="1"/>
      <c r="Y78" s="1"/>
      <c r="Z78" s="1"/>
      <c r="AA78" s="1"/>
      <c r="AB78" s="1"/>
      <c r="AC78" s="1"/>
      <c r="AD78" s="1"/>
      <c r="AE78" s="1"/>
    </row>
    <row r="79" spans="1:31" ht="15.5" x14ac:dyDescent="0.35">
      <c r="A79" s="5">
        <v>90</v>
      </c>
      <c r="B79" s="32" t="s">
        <v>375</v>
      </c>
      <c r="C79" s="5" t="s">
        <v>452</v>
      </c>
      <c r="D79" s="5" t="s">
        <v>87</v>
      </c>
      <c r="E79" s="16">
        <v>1854</v>
      </c>
      <c r="F79" s="5">
        <v>10820</v>
      </c>
      <c r="G79" s="5" t="s">
        <v>82</v>
      </c>
      <c r="H79" s="5">
        <v>0.6</v>
      </c>
      <c r="J79" s="5" t="s">
        <v>83</v>
      </c>
      <c r="K79" s="5" t="s">
        <v>84</v>
      </c>
      <c r="L79" s="16" t="e">
        <f>Q$60*#REF!*E79</f>
        <v>#REF!</v>
      </c>
      <c r="M79" s="18" t="e">
        <f t="shared" si="1"/>
        <v>#REF!</v>
      </c>
      <c r="N79" s="16">
        <v>334</v>
      </c>
      <c r="V79" s="1"/>
      <c r="W79" s="1"/>
      <c r="X79" s="1"/>
      <c r="Y79" s="1"/>
      <c r="Z79" s="1"/>
      <c r="AA79" s="1"/>
      <c r="AB79" s="1"/>
      <c r="AC79" s="1"/>
      <c r="AD79" s="1"/>
      <c r="AE79" s="1"/>
    </row>
    <row r="80" spans="1:31" ht="15.5" x14ac:dyDescent="0.35">
      <c r="A80" s="5">
        <v>92</v>
      </c>
      <c r="B80" s="32" t="s">
        <v>377</v>
      </c>
      <c r="C80" s="5" t="s">
        <v>453</v>
      </c>
      <c r="D80" s="5" t="s">
        <v>87</v>
      </c>
      <c r="E80" s="16">
        <v>882</v>
      </c>
      <c r="F80" s="5">
        <v>4260</v>
      </c>
      <c r="G80" s="5" t="s">
        <v>88</v>
      </c>
      <c r="H80" s="5">
        <v>0.75</v>
      </c>
      <c r="J80" s="5" t="s">
        <v>83</v>
      </c>
      <c r="K80" s="5" t="s">
        <v>84</v>
      </c>
      <c r="L80" s="16" t="e">
        <f>Q$60*#REF!*E80</f>
        <v>#REF!</v>
      </c>
      <c r="M80" s="18" t="e">
        <f t="shared" si="1"/>
        <v>#REF!</v>
      </c>
      <c r="N80" s="16">
        <v>170</v>
      </c>
      <c r="V80" s="1"/>
      <c r="W80" s="1"/>
      <c r="X80" s="1"/>
      <c r="Y80" s="1"/>
      <c r="Z80" s="1"/>
      <c r="AA80" s="1"/>
      <c r="AB80" s="1"/>
      <c r="AC80" s="1"/>
      <c r="AD80" s="1"/>
      <c r="AE80" s="1"/>
    </row>
    <row r="81" spans="1:31" ht="15.5" x14ac:dyDescent="0.35">
      <c r="A81" s="5">
        <v>93</v>
      </c>
      <c r="B81" s="32" t="s">
        <v>378</v>
      </c>
      <c r="C81" s="5" t="s">
        <v>450</v>
      </c>
      <c r="D81" s="5" t="s">
        <v>87</v>
      </c>
      <c r="E81" s="16">
        <v>909</v>
      </c>
      <c r="F81" s="5">
        <v>10480</v>
      </c>
      <c r="G81" s="5" t="s">
        <v>82</v>
      </c>
      <c r="H81" s="5">
        <v>0.6</v>
      </c>
      <c r="J81" s="5" t="s">
        <v>83</v>
      </c>
      <c r="K81" s="5" t="s">
        <v>84</v>
      </c>
      <c r="L81" s="16" t="e">
        <f>Q$60*#REF!*E81</f>
        <v>#REF!</v>
      </c>
      <c r="M81" s="18" t="e">
        <f t="shared" si="1"/>
        <v>#REF!</v>
      </c>
      <c r="N81" s="16">
        <v>189</v>
      </c>
      <c r="V81" s="1"/>
      <c r="W81" s="1"/>
      <c r="X81" s="1"/>
      <c r="Y81" s="1"/>
      <c r="Z81" s="1"/>
      <c r="AA81" s="1"/>
      <c r="AB81" s="1"/>
      <c r="AC81" s="1"/>
      <c r="AD81" s="1"/>
      <c r="AE81" s="1"/>
    </row>
    <row r="82" spans="1:31" ht="15.5" x14ac:dyDescent="0.35">
      <c r="A82" s="5">
        <v>96</v>
      </c>
      <c r="B82" s="32" t="s">
        <v>381</v>
      </c>
      <c r="C82" s="5" t="s">
        <v>454</v>
      </c>
      <c r="D82" s="5" t="s">
        <v>87</v>
      </c>
      <c r="E82" s="16">
        <v>485</v>
      </c>
      <c r="F82" s="5">
        <v>5010</v>
      </c>
      <c r="G82" s="5" t="s">
        <v>82</v>
      </c>
      <c r="H82" s="5">
        <v>0.6</v>
      </c>
      <c r="J82" s="5" t="s">
        <v>83</v>
      </c>
      <c r="K82" s="5" t="s">
        <v>84</v>
      </c>
      <c r="L82" s="16" t="e">
        <f>Q$60*#REF!*E82</f>
        <v>#REF!</v>
      </c>
      <c r="M82" s="18" t="e">
        <f t="shared" si="1"/>
        <v>#REF!</v>
      </c>
      <c r="N82" s="16">
        <v>170</v>
      </c>
      <c r="V82" s="1"/>
      <c r="W82" s="1"/>
      <c r="X82" s="1"/>
      <c r="Y82" s="1"/>
      <c r="Z82" s="1"/>
      <c r="AA82" s="1"/>
      <c r="AB82" s="1"/>
      <c r="AC82" s="1"/>
      <c r="AD82" s="1"/>
      <c r="AE82" s="1"/>
    </row>
    <row r="83" spans="1:31" ht="15.5" x14ac:dyDescent="0.35">
      <c r="A83" s="5">
        <v>106</v>
      </c>
      <c r="B83" s="32" t="s">
        <v>391</v>
      </c>
      <c r="C83" s="5" t="s">
        <v>451</v>
      </c>
      <c r="D83" s="5" t="s">
        <v>87</v>
      </c>
      <c r="E83" s="16">
        <v>8130</v>
      </c>
      <c r="F83" s="5">
        <v>8170</v>
      </c>
      <c r="G83" s="5" t="s">
        <v>88</v>
      </c>
      <c r="H83" s="5">
        <v>0.75</v>
      </c>
      <c r="J83" s="5" t="s">
        <v>83</v>
      </c>
      <c r="K83" s="5" t="s">
        <v>84</v>
      </c>
      <c r="L83" s="16" t="e">
        <f>Q$60*#REF!*E83</f>
        <v>#REF!</v>
      </c>
      <c r="M83" s="18" t="e">
        <f t="shared" si="1"/>
        <v>#REF!</v>
      </c>
      <c r="N83" s="16">
        <v>547</v>
      </c>
      <c r="V83" s="1"/>
      <c r="W83" s="1"/>
      <c r="X83" s="1"/>
      <c r="Y83" s="1"/>
      <c r="Z83" s="1"/>
      <c r="AA83" s="1"/>
      <c r="AB83" s="1"/>
      <c r="AC83" s="1"/>
      <c r="AD83" s="1"/>
      <c r="AE83" s="1"/>
    </row>
    <row r="84" spans="1:31" ht="15.5" x14ac:dyDescent="0.35">
      <c r="A84" s="5">
        <v>109</v>
      </c>
      <c r="B84" s="32" t="s">
        <v>394</v>
      </c>
      <c r="C84" s="5" t="s">
        <v>452</v>
      </c>
      <c r="D84" s="5" t="s">
        <v>87</v>
      </c>
      <c r="E84" s="16">
        <v>67</v>
      </c>
      <c r="F84" s="5">
        <v>5920</v>
      </c>
      <c r="G84" s="5" t="s">
        <v>82</v>
      </c>
      <c r="H84" s="5">
        <v>0.6</v>
      </c>
      <c r="J84" s="5" t="s">
        <v>83</v>
      </c>
      <c r="K84" s="5" t="s">
        <v>84</v>
      </c>
      <c r="L84" s="16" t="e">
        <f>Q$60*#REF!*E84</f>
        <v>#REF!</v>
      </c>
      <c r="M84" s="18" t="e">
        <f t="shared" si="1"/>
        <v>#REF!</v>
      </c>
      <c r="N84" s="16">
        <v>170</v>
      </c>
      <c r="V84" s="1"/>
      <c r="W84" s="1"/>
      <c r="X84" s="1"/>
      <c r="Y84" s="1"/>
      <c r="Z84" s="1"/>
      <c r="AA84" s="1"/>
      <c r="AB84" s="1"/>
      <c r="AC84" s="1"/>
      <c r="AD84" s="1"/>
      <c r="AE84" s="1"/>
    </row>
    <row r="85" spans="1:31" ht="15.5" x14ac:dyDescent="0.35">
      <c r="A85" s="5">
        <v>110</v>
      </c>
      <c r="B85" s="32" t="s">
        <v>395</v>
      </c>
      <c r="C85" s="5" t="s">
        <v>452</v>
      </c>
      <c r="D85" s="5" t="s">
        <v>87</v>
      </c>
      <c r="E85" s="16">
        <v>981</v>
      </c>
      <c r="F85" s="5">
        <v>6740</v>
      </c>
      <c r="G85" s="5" t="s">
        <v>82</v>
      </c>
      <c r="H85" s="5">
        <v>0.6</v>
      </c>
      <c r="J85" s="5" t="s">
        <v>83</v>
      </c>
      <c r="K85" s="5" t="s">
        <v>84</v>
      </c>
      <c r="L85" s="16" t="e">
        <f>Q$60*#REF!*E85</f>
        <v>#REF!</v>
      </c>
      <c r="M85" s="18" t="e">
        <f t="shared" si="1"/>
        <v>#REF!</v>
      </c>
      <c r="N85" s="16">
        <v>170</v>
      </c>
      <c r="V85" s="1"/>
      <c r="W85" s="1"/>
      <c r="X85" s="1"/>
      <c r="Y85" s="1"/>
      <c r="Z85" s="1"/>
      <c r="AA85" s="1"/>
      <c r="AB85" s="1"/>
      <c r="AC85" s="1"/>
      <c r="AD85" s="1"/>
      <c r="AE85" s="1"/>
    </row>
    <row r="86" spans="1:31" ht="15.5" x14ac:dyDescent="0.35">
      <c r="A86" s="5">
        <v>125</v>
      </c>
      <c r="B86" s="32" t="s">
        <v>410</v>
      </c>
      <c r="C86" s="5" t="s">
        <v>454</v>
      </c>
      <c r="D86" s="5" t="s">
        <v>87</v>
      </c>
      <c r="E86" s="16">
        <v>23984</v>
      </c>
      <c r="F86" s="5">
        <v>6780</v>
      </c>
      <c r="G86" s="5" t="s">
        <v>82</v>
      </c>
      <c r="H86" s="5">
        <v>0.6</v>
      </c>
      <c r="J86" s="5" t="s">
        <v>83</v>
      </c>
      <c r="K86" s="5" t="s">
        <v>84</v>
      </c>
      <c r="L86" s="16" t="e">
        <f>Q$60*#REF!*E86</f>
        <v>#REF!</v>
      </c>
      <c r="M86" s="18" t="e">
        <f t="shared" si="1"/>
        <v>#REF!</v>
      </c>
      <c r="N86" s="16">
        <v>2245</v>
      </c>
      <c r="V86" s="1"/>
      <c r="W86" s="1"/>
      <c r="X86" s="1"/>
      <c r="Y86" s="1"/>
      <c r="Z86" s="1"/>
      <c r="AA86" s="1"/>
      <c r="AB86" s="1"/>
      <c r="AC86" s="1"/>
      <c r="AD86" s="1"/>
      <c r="AE86" s="1"/>
    </row>
    <row r="87" spans="1:31" ht="15.5" x14ac:dyDescent="0.35">
      <c r="A87" s="5">
        <v>130</v>
      </c>
      <c r="B87" s="32" t="s">
        <v>415</v>
      </c>
      <c r="C87" s="5" t="s">
        <v>452</v>
      </c>
      <c r="D87" s="5" t="s">
        <v>87</v>
      </c>
      <c r="E87" s="16">
        <v>83</v>
      </c>
      <c r="F87" s="5">
        <v>12400</v>
      </c>
      <c r="G87" s="5" t="s">
        <v>82</v>
      </c>
      <c r="H87" s="5">
        <v>0.6</v>
      </c>
      <c r="J87" s="5" t="s">
        <v>83</v>
      </c>
      <c r="K87" s="5" t="s">
        <v>84</v>
      </c>
      <c r="L87" s="16" t="e">
        <f>Q$60*#REF!*E87</f>
        <v>#REF!</v>
      </c>
      <c r="M87" s="18" t="e">
        <f t="shared" si="1"/>
        <v>#REF!</v>
      </c>
      <c r="N87" s="16">
        <v>170</v>
      </c>
      <c r="V87" s="1"/>
      <c r="W87" s="1"/>
      <c r="X87" s="1"/>
      <c r="Y87" s="1"/>
      <c r="Z87" s="1"/>
      <c r="AA87" s="1"/>
      <c r="AB87" s="1"/>
      <c r="AC87" s="1"/>
      <c r="AD87" s="1"/>
      <c r="AE87" s="1"/>
    </row>
    <row r="88" spans="1:31" ht="31" x14ac:dyDescent="0.35">
      <c r="A88" s="5">
        <v>131</v>
      </c>
      <c r="B88" s="32" t="s">
        <v>416</v>
      </c>
      <c r="C88" s="5" t="s">
        <v>452</v>
      </c>
      <c r="D88" s="5" t="s">
        <v>87</v>
      </c>
      <c r="E88" s="16">
        <v>2314</v>
      </c>
      <c r="F88" s="5">
        <v>9110</v>
      </c>
      <c r="G88" s="5" t="s">
        <v>82</v>
      </c>
      <c r="H88" s="5">
        <v>0.6</v>
      </c>
      <c r="J88" s="5" t="s">
        <v>83</v>
      </c>
      <c r="K88" s="5" t="s">
        <v>84</v>
      </c>
      <c r="L88" s="16" t="e">
        <f>Q$60*#REF!*E88</f>
        <v>#REF!</v>
      </c>
      <c r="M88" s="18" t="e">
        <f t="shared" si="1"/>
        <v>#REF!</v>
      </c>
      <c r="N88" s="16">
        <v>481</v>
      </c>
      <c r="V88" s="1"/>
      <c r="W88" s="1"/>
      <c r="X88" s="1"/>
      <c r="Y88" s="1"/>
      <c r="Z88" s="1"/>
      <c r="AA88" s="1"/>
      <c r="AB88" s="1"/>
      <c r="AC88" s="1"/>
      <c r="AD88" s="1"/>
      <c r="AE88" s="1"/>
    </row>
    <row r="89" spans="1:31" ht="15.5" x14ac:dyDescent="0.35">
      <c r="A89" s="5">
        <v>139</v>
      </c>
      <c r="B89" s="32" t="s">
        <v>424</v>
      </c>
      <c r="C89" s="5" t="s">
        <v>453</v>
      </c>
      <c r="D89" s="5" t="s">
        <v>87</v>
      </c>
      <c r="E89" s="16">
        <v>21805</v>
      </c>
      <c r="F89" s="5">
        <v>7230</v>
      </c>
      <c r="G89" s="5" t="s">
        <v>82</v>
      </c>
      <c r="H89" s="5">
        <v>0.6</v>
      </c>
      <c r="J89" s="5" t="s">
        <v>83</v>
      </c>
      <c r="K89" s="5" t="s">
        <v>84</v>
      </c>
      <c r="L89" s="16" t="e">
        <f>Q$60*#REF!*E89</f>
        <v>#REF!</v>
      </c>
      <c r="M89" s="18" t="e">
        <f t="shared" ref="M89:M120" si="2">L89/1.26</f>
        <v>#REF!</v>
      </c>
      <c r="N89" s="16">
        <v>6645</v>
      </c>
      <c r="V89" s="1"/>
      <c r="W89" s="1"/>
      <c r="X89" s="1"/>
      <c r="Y89" s="1"/>
      <c r="Z89" s="1"/>
      <c r="AA89" s="1"/>
      <c r="AB89" s="1"/>
      <c r="AC89" s="1"/>
      <c r="AD89" s="1"/>
      <c r="AE89" s="1"/>
    </row>
    <row r="90" spans="1:31" ht="15.5" x14ac:dyDescent="0.35">
      <c r="A90" s="5">
        <v>141</v>
      </c>
      <c r="B90" s="32" t="s">
        <v>426</v>
      </c>
      <c r="C90" s="5" t="s">
        <v>453</v>
      </c>
      <c r="D90" s="5" t="s">
        <v>81</v>
      </c>
      <c r="E90" s="16">
        <v>2238</v>
      </c>
      <c r="F90" s="5">
        <v>4930</v>
      </c>
      <c r="G90" s="5" t="s">
        <v>82</v>
      </c>
      <c r="H90" s="5">
        <v>0.6</v>
      </c>
      <c r="J90" s="5" t="s">
        <v>83</v>
      </c>
      <c r="K90" s="5" t="s">
        <v>84</v>
      </c>
      <c r="L90" s="16" t="e">
        <f>Q$60*#REF!*E90</f>
        <v>#REF!</v>
      </c>
      <c r="M90" s="18" t="e">
        <f t="shared" si="2"/>
        <v>#REF!</v>
      </c>
      <c r="N90" s="16">
        <v>233</v>
      </c>
      <c r="V90" s="1"/>
      <c r="W90" s="1"/>
      <c r="X90" s="1"/>
      <c r="Y90" s="1"/>
      <c r="Z90" s="1"/>
      <c r="AA90" s="1"/>
      <c r="AB90" s="1"/>
      <c r="AC90" s="1"/>
      <c r="AD90" s="1"/>
      <c r="AE90" s="1"/>
    </row>
    <row r="91" spans="1:31" ht="15.5" x14ac:dyDescent="0.35">
      <c r="A91" s="5">
        <v>144</v>
      </c>
      <c r="B91" s="32" t="s">
        <v>429</v>
      </c>
      <c r="C91" s="5" t="s">
        <v>450</v>
      </c>
      <c r="D91" s="5" t="s">
        <v>87</v>
      </c>
      <c r="E91" s="16">
        <v>80814</v>
      </c>
      <c r="F91" s="5">
        <v>10640</v>
      </c>
      <c r="G91" s="5" t="s">
        <v>82</v>
      </c>
      <c r="H91" s="5">
        <v>0.6</v>
      </c>
      <c r="J91" s="5" t="s">
        <v>83</v>
      </c>
      <c r="K91" s="5" t="s">
        <v>84</v>
      </c>
      <c r="L91" s="16" t="e">
        <f>Q$60*#REF!*E91</f>
        <v>#REF!</v>
      </c>
      <c r="M91" s="18" t="e">
        <f t="shared" si="2"/>
        <v>#REF!</v>
      </c>
      <c r="N91" s="16">
        <v>4514</v>
      </c>
      <c r="V91" s="1"/>
      <c r="W91" s="1"/>
      <c r="X91" s="1"/>
      <c r="Y91" s="1"/>
      <c r="Z91" s="1"/>
      <c r="AA91" s="1"/>
      <c r="AB91" s="1"/>
      <c r="AC91" s="1"/>
      <c r="AD91" s="1"/>
      <c r="AE91" s="1"/>
    </row>
    <row r="92" spans="1:31" ht="15.5" x14ac:dyDescent="0.35">
      <c r="A92" s="5">
        <v>30</v>
      </c>
      <c r="B92" s="32" t="s">
        <v>315</v>
      </c>
      <c r="C92" s="5" t="s">
        <v>452</v>
      </c>
      <c r="D92" s="5" t="s">
        <v>87</v>
      </c>
      <c r="E92" s="16">
        <v>132</v>
      </c>
      <c r="F92" s="5">
        <v>6500</v>
      </c>
      <c r="G92" s="5" t="s">
        <v>82</v>
      </c>
      <c r="H92" s="5">
        <v>0.6</v>
      </c>
      <c r="J92" s="5" t="s">
        <v>83</v>
      </c>
      <c r="K92" s="5" t="s">
        <v>128</v>
      </c>
      <c r="L92" s="16" t="e">
        <f>Q$60*#REF!*E92</f>
        <v>#REF!</v>
      </c>
      <c r="M92" s="18" t="e">
        <f t="shared" si="2"/>
        <v>#REF!</v>
      </c>
      <c r="N92" s="16">
        <v>170</v>
      </c>
      <c r="V92" s="1"/>
      <c r="W92" s="1"/>
      <c r="X92" s="1"/>
      <c r="Y92" s="1"/>
      <c r="Z92" s="1"/>
      <c r="AA92" s="1"/>
      <c r="AB92" s="1"/>
      <c r="AC92" s="1"/>
      <c r="AD92" s="1"/>
      <c r="AE92" s="1"/>
    </row>
    <row r="93" spans="1:31" ht="15.5" x14ac:dyDescent="0.35">
      <c r="A93" s="5">
        <v>42</v>
      </c>
      <c r="B93" s="32" t="s">
        <v>327</v>
      </c>
      <c r="C93" s="5" t="s">
        <v>452</v>
      </c>
      <c r="D93" s="5" t="s">
        <v>87</v>
      </c>
      <c r="E93" s="16">
        <v>328</v>
      </c>
      <c r="F93" s="5">
        <v>9050</v>
      </c>
      <c r="G93" s="5" t="s">
        <v>82</v>
      </c>
      <c r="H93" s="5">
        <v>0.6</v>
      </c>
      <c r="J93" s="5" t="s">
        <v>83</v>
      </c>
      <c r="K93" s="5" t="s">
        <v>128</v>
      </c>
      <c r="L93" s="16" t="e">
        <f>Q$60*#REF!*E93</f>
        <v>#REF!</v>
      </c>
      <c r="M93" s="18" t="e">
        <f t="shared" si="2"/>
        <v>#REF!</v>
      </c>
      <c r="N93" s="16">
        <v>170</v>
      </c>
      <c r="V93" s="1"/>
      <c r="W93" s="1"/>
      <c r="X93" s="1"/>
      <c r="Y93" s="1"/>
      <c r="Z93" s="1"/>
      <c r="AA93" s="1"/>
      <c r="AB93" s="1"/>
      <c r="AC93" s="1"/>
      <c r="AD93" s="1"/>
      <c r="AE93" s="1"/>
    </row>
    <row r="94" spans="1:31" ht="15.5" x14ac:dyDescent="0.35">
      <c r="A94" s="5">
        <v>56</v>
      </c>
      <c r="B94" s="32" t="s">
        <v>341</v>
      </c>
      <c r="C94" s="5" t="s">
        <v>452</v>
      </c>
      <c r="D94" s="5" t="s">
        <v>87</v>
      </c>
      <c r="E94" s="16">
        <v>495</v>
      </c>
      <c r="F94" s="5">
        <v>9070</v>
      </c>
      <c r="G94" s="5" t="s">
        <v>82</v>
      </c>
      <c r="H94" s="5">
        <v>0.6</v>
      </c>
      <c r="J94" s="5" t="s">
        <v>83</v>
      </c>
      <c r="K94" s="5" t="s">
        <v>128</v>
      </c>
      <c r="L94" s="16" t="e">
        <f>Q$60*#REF!*E94</f>
        <v>#REF!</v>
      </c>
      <c r="M94" s="18" t="e">
        <f t="shared" si="2"/>
        <v>#REF!</v>
      </c>
      <c r="N94" s="16">
        <v>318</v>
      </c>
      <c r="V94" s="1"/>
      <c r="W94" s="1"/>
      <c r="X94" s="1"/>
      <c r="Y94" s="1"/>
      <c r="Z94" s="1"/>
      <c r="AA94" s="1"/>
      <c r="AB94" s="1"/>
      <c r="AC94" s="1"/>
      <c r="AD94" s="1"/>
      <c r="AE94" s="1"/>
    </row>
    <row r="95" spans="1:31" ht="15.5" x14ac:dyDescent="0.35">
      <c r="A95" s="5">
        <v>85</v>
      </c>
      <c r="B95" s="32" t="s">
        <v>370</v>
      </c>
      <c r="C95" s="5" t="s">
        <v>453</v>
      </c>
      <c r="D95" s="5" t="s">
        <v>87</v>
      </c>
      <c r="E95" s="16">
        <v>300003</v>
      </c>
      <c r="F95" s="5">
        <v>11830</v>
      </c>
      <c r="G95" s="5" t="s">
        <v>133</v>
      </c>
      <c r="H95" s="5">
        <v>0.45</v>
      </c>
      <c r="I95" s="5" t="s">
        <v>513</v>
      </c>
      <c r="J95" s="5" t="s">
        <v>83</v>
      </c>
      <c r="K95" s="5" t="s">
        <v>128</v>
      </c>
      <c r="L95" s="16" t="e">
        <f>Q$60*#REF!*E95</f>
        <v>#REF!</v>
      </c>
      <c r="M95" s="18" t="e">
        <f t="shared" si="2"/>
        <v>#REF!</v>
      </c>
      <c r="N95" s="16">
        <v>41542</v>
      </c>
      <c r="V95" s="1"/>
      <c r="W95" s="1"/>
      <c r="X95" s="1"/>
      <c r="Y95" s="1"/>
      <c r="Z95" s="1"/>
      <c r="AA95" s="1"/>
      <c r="AB95" s="1"/>
      <c r="AC95" s="1"/>
      <c r="AD95" s="1"/>
      <c r="AE95" s="1"/>
    </row>
    <row r="96" spans="1:31" ht="15.5" x14ac:dyDescent="0.35">
      <c r="A96" s="5">
        <v>116</v>
      </c>
      <c r="B96" s="32" t="s">
        <v>401</v>
      </c>
      <c r="C96" s="5" t="s">
        <v>450</v>
      </c>
      <c r="D96" s="5" t="s">
        <v>87</v>
      </c>
      <c r="E96" s="16">
        <v>709</v>
      </c>
      <c r="F96" s="5">
        <v>12830</v>
      </c>
      <c r="G96" s="5" t="s">
        <v>133</v>
      </c>
      <c r="H96" s="5">
        <v>0.45</v>
      </c>
      <c r="J96" s="5" t="s">
        <v>83</v>
      </c>
      <c r="K96" s="5" t="s">
        <v>128</v>
      </c>
      <c r="L96" s="16" t="e">
        <f>Q$60*#REF!*E96</f>
        <v>#REF!</v>
      </c>
      <c r="M96" s="18" t="e">
        <f t="shared" si="2"/>
        <v>#REF!</v>
      </c>
      <c r="N96" s="16">
        <v>360</v>
      </c>
      <c r="V96" s="1"/>
      <c r="W96" s="1"/>
      <c r="X96" s="1"/>
      <c r="Y96" s="1"/>
      <c r="Z96" s="1"/>
      <c r="AA96" s="1"/>
      <c r="AB96" s="1"/>
      <c r="AC96" s="1"/>
      <c r="AD96" s="1"/>
      <c r="AE96" s="1"/>
    </row>
    <row r="97" spans="1:31" ht="15.5" x14ac:dyDescent="0.35">
      <c r="A97" s="5">
        <v>133</v>
      </c>
      <c r="B97" s="32" t="s">
        <v>418</v>
      </c>
      <c r="C97" s="5" t="s">
        <v>452</v>
      </c>
      <c r="D97" s="5" t="s">
        <v>87</v>
      </c>
      <c r="E97" s="16">
        <v>213</v>
      </c>
      <c r="F97" s="5">
        <v>4970</v>
      </c>
      <c r="G97" s="5" t="s">
        <v>82</v>
      </c>
      <c r="H97" s="5">
        <v>0.6</v>
      </c>
      <c r="J97" s="5" t="s">
        <v>83</v>
      </c>
      <c r="K97" s="5" t="s">
        <v>128</v>
      </c>
      <c r="L97" s="16" t="e">
        <f>Q$60*#REF!*E97</f>
        <v>#REF!</v>
      </c>
      <c r="M97" s="18" t="e">
        <f t="shared" si="2"/>
        <v>#REF!</v>
      </c>
      <c r="N97" s="16">
        <v>170</v>
      </c>
      <c r="V97" s="1"/>
      <c r="W97" s="1"/>
      <c r="X97" s="1"/>
      <c r="Y97" s="1"/>
      <c r="Z97" s="1"/>
      <c r="AA97" s="1"/>
      <c r="AB97" s="1"/>
      <c r="AC97" s="1"/>
      <c r="AD97" s="1"/>
      <c r="AE97" s="1"/>
    </row>
    <row r="98" spans="1:31" ht="15.5" x14ac:dyDescent="0.35">
      <c r="A98" s="5">
        <v>146</v>
      </c>
      <c r="B98" s="32" t="s">
        <v>431</v>
      </c>
      <c r="C98" s="5" t="s">
        <v>450</v>
      </c>
      <c r="D98" s="5" t="s">
        <v>87</v>
      </c>
      <c r="E98" s="16">
        <v>187</v>
      </c>
      <c r="F98" s="5">
        <v>4260</v>
      </c>
      <c r="G98" s="5" t="s">
        <v>88</v>
      </c>
      <c r="H98" s="5">
        <v>0.75</v>
      </c>
      <c r="J98" s="5" t="s">
        <v>83</v>
      </c>
      <c r="K98" s="5" t="s">
        <v>128</v>
      </c>
      <c r="L98" s="16" t="e">
        <f>Q$60*#REF!*E98</f>
        <v>#REF!</v>
      </c>
      <c r="M98" s="18" t="e">
        <f t="shared" si="2"/>
        <v>#REF!</v>
      </c>
      <c r="N98" s="16">
        <v>170</v>
      </c>
      <c r="V98" s="1"/>
      <c r="W98" s="1"/>
      <c r="X98" s="1"/>
      <c r="Y98" s="1"/>
      <c r="Z98" s="1"/>
      <c r="AA98" s="1"/>
      <c r="AB98" s="1"/>
      <c r="AC98" s="1"/>
      <c r="AD98" s="1"/>
      <c r="AE98" s="1"/>
    </row>
    <row r="99" spans="1:31" ht="15.5" x14ac:dyDescent="0.35">
      <c r="A99" s="5">
        <v>3</v>
      </c>
      <c r="B99" s="32" t="s">
        <v>288</v>
      </c>
      <c r="C99" s="5" t="s">
        <v>452</v>
      </c>
      <c r="D99" s="5" t="s">
        <v>87</v>
      </c>
      <c r="E99" s="16">
        <v>437</v>
      </c>
      <c r="F99" s="5">
        <v>19050</v>
      </c>
      <c r="G99" s="5" t="s">
        <v>93</v>
      </c>
      <c r="H99" s="5">
        <v>0.3</v>
      </c>
      <c r="J99" s="5" t="s">
        <v>94</v>
      </c>
      <c r="K99" s="5" t="s">
        <v>88</v>
      </c>
      <c r="L99" s="16" t="e">
        <f>Q$59*#REF!*E99</f>
        <v>#REF!</v>
      </c>
      <c r="M99" s="18" t="e">
        <f t="shared" si="2"/>
        <v>#REF!</v>
      </c>
      <c r="N99" s="16">
        <v>170</v>
      </c>
      <c r="V99" s="1"/>
      <c r="W99" s="1"/>
      <c r="X99" s="1"/>
      <c r="Y99" s="1"/>
      <c r="Z99" s="1"/>
      <c r="AA99" s="1"/>
      <c r="AB99" s="1"/>
      <c r="AC99" s="1"/>
      <c r="AD99" s="1"/>
      <c r="AE99" s="1"/>
    </row>
    <row r="100" spans="1:31" ht="15.5" x14ac:dyDescent="0.35">
      <c r="A100" s="5">
        <v>6</v>
      </c>
      <c r="B100" s="32" t="s">
        <v>291</v>
      </c>
      <c r="C100" s="5" t="s">
        <v>452</v>
      </c>
      <c r="D100" s="5" t="s">
        <v>87</v>
      </c>
      <c r="E100" s="16">
        <v>351</v>
      </c>
      <c r="F100" s="5">
        <v>33410</v>
      </c>
      <c r="G100" s="5" t="s">
        <v>98</v>
      </c>
      <c r="H100" s="5">
        <v>0.15</v>
      </c>
      <c r="J100" s="5" t="s">
        <v>94</v>
      </c>
      <c r="K100" s="5" t="s">
        <v>88</v>
      </c>
      <c r="L100" s="16" t="e">
        <f>Q$59*#REF!*E100</f>
        <v>#REF!</v>
      </c>
      <c r="M100" s="18" t="e">
        <f t="shared" si="2"/>
        <v>#REF!</v>
      </c>
      <c r="N100" s="16">
        <v>170</v>
      </c>
      <c r="V100" s="1"/>
      <c r="W100" s="1"/>
      <c r="X100" s="1"/>
      <c r="Y100" s="1"/>
      <c r="Z100" s="1"/>
      <c r="AA100" s="1"/>
      <c r="AB100" s="1"/>
      <c r="AC100" s="1"/>
      <c r="AD100" s="1"/>
      <c r="AE100" s="1"/>
    </row>
    <row r="101" spans="1:31" ht="15.5" x14ac:dyDescent="0.35">
      <c r="A101" s="5">
        <v>7</v>
      </c>
      <c r="B101" s="32" t="s">
        <v>292</v>
      </c>
      <c r="C101" s="5" t="s">
        <v>453</v>
      </c>
      <c r="D101" s="5" t="s">
        <v>87</v>
      </c>
      <c r="E101" s="16">
        <v>18446</v>
      </c>
      <c r="F101" s="5">
        <v>60840</v>
      </c>
      <c r="G101" s="5" t="s">
        <v>101</v>
      </c>
      <c r="H101" s="5">
        <v>0</v>
      </c>
      <c r="I101" s="5" t="s">
        <v>513</v>
      </c>
      <c r="J101" s="5" t="s">
        <v>94</v>
      </c>
      <c r="K101" s="5" t="s">
        <v>88</v>
      </c>
      <c r="L101" s="16" t="e">
        <f>Q$59*#REF!*E101</f>
        <v>#REF!</v>
      </c>
      <c r="M101" s="18" t="e">
        <f t="shared" si="2"/>
        <v>#REF!</v>
      </c>
      <c r="N101" s="16">
        <v>9592</v>
      </c>
      <c r="V101" s="1"/>
      <c r="W101" s="1"/>
      <c r="X101" s="1"/>
      <c r="Y101" s="1"/>
      <c r="Z101" s="1"/>
      <c r="AA101" s="1"/>
      <c r="AB101" s="1"/>
      <c r="AC101" s="1"/>
      <c r="AD101" s="1"/>
      <c r="AE101" s="1"/>
    </row>
    <row r="102" spans="1:31" ht="15.5" x14ac:dyDescent="0.35">
      <c r="A102" s="5">
        <v>8</v>
      </c>
      <c r="B102" s="32" t="s">
        <v>293</v>
      </c>
      <c r="C102" s="5" t="s">
        <v>450</v>
      </c>
      <c r="D102" s="5" t="s">
        <v>87</v>
      </c>
      <c r="E102" s="16">
        <v>12837</v>
      </c>
      <c r="F102" s="5">
        <v>55720</v>
      </c>
      <c r="G102" s="5" t="s">
        <v>101</v>
      </c>
      <c r="H102" s="5">
        <v>0</v>
      </c>
      <c r="J102" s="5" t="s">
        <v>94</v>
      </c>
      <c r="K102" s="5" t="s">
        <v>88</v>
      </c>
      <c r="L102" s="16" t="e">
        <f>Q$59*#REF!*E102</f>
        <v>#REF!</v>
      </c>
      <c r="M102" s="18" t="e">
        <f t="shared" si="2"/>
        <v>#REF!</v>
      </c>
      <c r="N102" s="16">
        <v>3960</v>
      </c>
      <c r="V102" s="1"/>
      <c r="W102" s="1"/>
      <c r="X102" s="1"/>
      <c r="Y102" s="1"/>
      <c r="Z102" s="1"/>
      <c r="AA102" s="1"/>
      <c r="AB102" s="1"/>
      <c r="AC102" s="1"/>
      <c r="AD102" s="1"/>
      <c r="AE102" s="1"/>
    </row>
    <row r="103" spans="1:31" ht="15.5" x14ac:dyDescent="0.35">
      <c r="A103" s="5">
        <v>10</v>
      </c>
      <c r="B103" s="32" t="s">
        <v>295</v>
      </c>
      <c r="C103" s="5" t="s">
        <v>452</v>
      </c>
      <c r="D103" s="5" t="s">
        <v>87</v>
      </c>
      <c r="E103" s="16">
        <v>310</v>
      </c>
      <c r="F103" s="5">
        <v>31520</v>
      </c>
      <c r="G103" s="5" t="s">
        <v>98</v>
      </c>
      <c r="H103" s="5">
        <v>0.15</v>
      </c>
      <c r="J103" s="5" t="s">
        <v>94</v>
      </c>
      <c r="K103" s="5" t="s">
        <v>88</v>
      </c>
      <c r="L103" s="16" t="e">
        <f>Q$59*#REF!*E103</f>
        <v>#REF!</v>
      </c>
      <c r="M103" s="18" t="e">
        <f t="shared" si="2"/>
        <v>#REF!</v>
      </c>
      <c r="N103" s="16">
        <v>459</v>
      </c>
      <c r="V103" s="1"/>
      <c r="W103" s="1"/>
      <c r="X103" s="1"/>
      <c r="Y103" s="1"/>
      <c r="Z103" s="1"/>
      <c r="AA103" s="1"/>
      <c r="AB103" s="1"/>
      <c r="AC103" s="1"/>
      <c r="AD103" s="1"/>
      <c r="AE103" s="1"/>
    </row>
    <row r="104" spans="1:31" ht="15.5" x14ac:dyDescent="0.35">
      <c r="A104" s="5">
        <v>11</v>
      </c>
      <c r="B104" s="32" t="s">
        <v>296</v>
      </c>
      <c r="C104" s="5" t="s">
        <v>451</v>
      </c>
      <c r="D104" s="5" t="s">
        <v>87</v>
      </c>
      <c r="E104" s="16">
        <v>5314</v>
      </c>
      <c r="F104" s="5">
        <v>27720</v>
      </c>
      <c r="G104" s="5" t="s">
        <v>98</v>
      </c>
      <c r="H104" s="5">
        <v>0.15</v>
      </c>
      <c r="J104" s="5" t="s">
        <v>94</v>
      </c>
      <c r="K104" s="5" t="s">
        <v>88</v>
      </c>
      <c r="L104" s="16" t="e">
        <f>Q$59*#REF!*E104</f>
        <v>#REF!</v>
      </c>
      <c r="M104" s="18" t="e">
        <f t="shared" si="2"/>
        <v>#REF!</v>
      </c>
      <c r="N104" s="16">
        <v>1040</v>
      </c>
      <c r="V104" s="1"/>
      <c r="W104" s="1"/>
      <c r="X104" s="1"/>
      <c r="Y104" s="1"/>
      <c r="Z104" s="1"/>
      <c r="AA104" s="1"/>
      <c r="AB104" s="1"/>
      <c r="AC104" s="1"/>
      <c r="AD104" s="1"/>
      <c r="AE104" s="1"/>
    </row>
    <row r="105" spans="1:31" ht="15.5" x14ac:dyDescent="0.35">
      <c r="A105" s="5">
        <v>13</v>
      </c>
      <c r="B105" s="32" t="s">
        <v>298</v>
      </c>
      <c r="C105" s="5" t="s">
        <v>452</v>
      </c>
      <c r="D105" s="5" t="s">
        <v>87</v>
      </c>
      <c r="E105" s="16">
        <v>1074</v>
      </c>
      <c r="F105" s="5">
        <v>19490</v>
      </c>
      <c r="G105" s="5" t="s">
        <v>98</v>
      </c>
      <c r="H105" s="5">
        <v>0.15</v>
      </c>
      <c r="J105" s="5" t="s">
        <v>94</v>
      </c>
      <c r="K105" s="5" t="s">
        <v>88</v>
      </c>
      <c r="L105" s="16" t="e">
        <f>Q$59*#REF!*E105</f>
        <v>#REF!</v>
      </c>
      <c r="M105" s="18" t="e">
        <f t="shared" si="2"/>
        <v>#REF!</v>
      </c>
      <c r="N105" s="16">
        <v>475</v>
      </c>
      <c r="V105" s="1"/>
      <c r="W105" s="1"/>
      <c r="X105" s="1"/>
      <c r="Y105" s="1"/>
      <c r="Z105" s="1"/>
      <c r="AA105" s="1"/>
      <c r="AB105" s="1"/>
      <c r="AC105" s="1"/>
      <c r="AD105" s="1"/>
      <c r="AE105" s="1"/>
    </row>
    <row r="106" spans="1:31" ht="15.5" x14ac:dyDescent="0.35">
      <c r="A106" s="5">
        <v>15</v>
      </c>
      <c r="B106" s="32" t="s">
        <v>300</v>
      </c>
      <c r="C106" s="5" t="s">
        <v>450</v>
      </c>
      <c r="D106" s="5" t="s">
        <v>87</v>
      </c>
      <c r="E106" s="16">
        <v>70782</v>
      </c>
      <c r="F106" s="5">
        <v>53890</v>
      </c>
      <c r="G106" s="5" t="s">
        <v>101</v>
      </c>
      <c r="H106" s="5">
        <v>0</v>
      </c>
      <c r="I106" s="5" t="s">
        <v>513</v>
      </c>
      <c r="J106" s="5" t="s">
        <v>94</v>
      </c>
      <c r="K106" s="5" t="s">
        <v>88</v>
      </c>
      <c r="L106" s="16" t="e">
        <f>Q$59*#REF!*E106</f>
        <v>#REF!</v>
      </c>
      <c r="M106" s="18" t="e">
        <f t="shared" si="2"/>
        <v>#REF!</v>
      </c>
      <c r="N106" s="16">
        <v>27532</v>
      </c>
      <c r="V106" s="1"/>
      <c r="W106" s="1"/>
      <c r="X106" s="1"/>
      <c r="Y106" s="1"/>
      <c r="Z106" s="1"/>
      <c r="AA106" s="1"/>
      <c r="AB106" s="1"/>
      <c r="AC106" s="1"/>
      <c r="AD106" s="1"/>
      <c r="AE106" s="1"/>
    </row>
    <row r="107" spans="1:31" ht="15.5" x14ac:dyDescent="0.35">
      <c r="A107" s="5">
        <v>21</v>
      </c>
      <c r="B107" s="32" t="s">
        <v>306</v>
      </c>
      <c r="C107" s="5" t="s">
        <v>453</v>
      </c>
      <c r="D107" s="5" t="s">
        <v>87</v>
      </c>
      <c r="E107" s="16">
        <v>815</v>
      </c>
      <c r="F107" s="5">
        <v>31410</v>
      </c>
      <c r="G107" s="5" t="s">
        <v>98</v>
      </c>
      <c r="H107" s="5">
        <v>0.15</v>
      </c>
      <c r="J107" s="5" t="s">
        <v>94</v>
      </c>
      <c r="K107" s="5" t="s">
        <v>88</v>
      </c>
      <c r="L107" s="16" t="e">
        <f>Q$59*#REF!*E107</f>
        <v>#REF!</v>
      </c>
      <c r="M107" s="18" t="e">
        <f t="shared" si="2"/>
        <v>#REF!</v>
      </c>
      <c r="N107" s="16">
        <v>360</v>
      </c>
      <c r="V107" s="1"/>
      <c r="W107" s="1"/>
      <c r="X107" s="1"/>
      <c r="Y107" s="1"/>
      <c r="Z107" s="1"/>
      <c r="AA107" s="1"/>
      <c r="AB107" s="1"/>
      <c r="AC107" s="1"/>
      <c r="AD107" s="1"/>
      <c r="AE107" s="1"/>
    </row>
    <row r="108" spans="1:31" ht="15.5" x14ac:dyDescent="0.35">
      <c r="A108" s="5">
        <v>26</v>
      </c>
      <c r="B108" s="32" t="s">
        <v>311</v>
      </c>
      <c r="C108" s="5" t="s">
        <v>452</v>
      </c>
      <c r="D108" s="5" t="s">
        <v>87</v>
      </c>
      <c r="E108" s="16">
        <v>73623</v>
      </c>
      <c r="F108" s="5">
        <v>52960</v>
      </c>
      <c r="G108" s="5" t="s">
        <v>101</v>
      </c>
      <c r="H108" s="5">
        <v>0</v>
      </c>
      <c r="I108" s="5" t="s">
        <v>513</v>
      </c>
      <c r="J108" s="5" t="s">
        <v>94</v>
      </c>
      <c r="K108" s="5" t="s">
        <v>88</v>
      </c>
      <c r="L108" s="16" t="e">
        <f>Q$59*#REF!*E108</f>
        <v>#REF!</v>
      </c>
      <c r="M108" s="18" t="e">
        <f t="shared" si="2"/>
        <v>#REF!</v>
      </c>
      <c r="N108" s="16">
        <v>27927</v>
      </c>
      <c r="V108" s="1"/>
      <c r="W108" s="1"/>
      <c r="X108" s="1"/>
      <c r="Y108" s="1"/>
      <c r="Z108" s="1"/>
      <c r="AA108" s="1"/>
      <c r="AB108" s="1"/>
      <c r="AC108" s="1"/>
      <c r="AD108" s="1"/>
      <c r="AE108" s="1"/>
    </row>
    <row r="109" spans="1:31" ht="15.5" x14ac:dyDescent="0.35">
      <c r="A109" s="5">
        <v>29</v>
      </c>
      <c r="B109" s="32" t="s">
        <v>314</v>
      </c>
      <c r="C109" s="5" t="s">
        <v>452</v>
      </c>
      <c r="D109" s="5" t="s">
        <v>87</v>
      </c>
      <c r="E109" s="16">
        <v>26172</v>
      </c>
      <c r="F109" s="5">
        <v>15360</v>
      </c>
      <c r="G109" s="5" t="s">
        <v>93</v>
      </c>
      <c r="H109" s="5">
        <v>0.3</v>
      </c>
      <c r="J109" s="5" t="s">
        <v>94</v>
      </c>
      <c r="K109" s="5" t="s">
        <v>88</v>
      </c>
      <c r="L109" s="16" t="e">
        <f>Q$59*#REF!*E109</f>
        <v>#REF!</v>
      </c>
      <c r="M109" s="18" t="e">
        <f t="shared" si="2"/>
        <v>#REF!</v>
      </c>
      <c r="N109" s="16">
        <v>6347</v>
      </c>
      <c r="V109" s="1"/>
      <c r="W109" s="1"/>
      <c r="X109" s="1"/>
      <c r="Y109" s="1"/>
      <c r="Z109" s="1"/>
      <c r="AA109" s="1"/>
      <c r="AB109" s="1"/>
      <c r="AC109" s="1"/>
      <c r="AD109" s="1"/>
      <c r="AE109" s="1"/>
    </row>
    <row r="110" spans="1:31" ht="15.5" x14ac:dyDescent="0.35">
      <c r="A110" s="5">
        <v>33</v>
      </c>
      <c r="B110" s="32" t="s">
        <v>318</v>
      </c>
      <c r="C110" s="5" t="s">
        <v>453</v>
      </c>
      <c r="D110" s="5" t="s">
        <v>87</v>
      </c>
      <c r="E110" s="16">
        <v>915</v>
      </c>
      <c r="F110" s="5">
        <v>16860</v>
      </c>
      <c r="G110" s="5" t="s">
        <v>93</v>
      </c>
      <c r="H110" s="5">
        <v>0.3</v>
      </c>
      <c r="J110" s="5" t="s">
        <v>94</v>
      </c>
      <c r="K110" s="5" t="s">
        <v>88</v>
      </c>
      <c r="L110" s="16" t="e">
        <f>Q$59*#REF!*E110</f>
        <v>#REF!</v>
      </c>
      <c r="M110" s="18" t="e">
        <f t="shared" si="2"/>
        <v>#REF!</v>
      </c>
      <c r="N110" s="16">
        <v>198</v>
      </c>
      <c r="V110" s="1"/>
      <c r="W110" s="1"/>
      <c r="X110" s="1"/>
      <c r="Y110" s="1"/>
      <c r="Z110" s="1"/>
      <c r="AA110" s="1"/>
      <c r="AB110" s="1"/>
      <c r="AC110" s="1"/>
      <c r="AD110" s="1"/>
      <c r="AE110" s="1"/>
    </row>
    <row r="111" spans="1:31" ht="15.5" x14ac:dyDescent="0.35">
      <c r="A111" s="5">
        <v>36</v>
      </c>
      <c r="B111" s="32" t="s">
        <v>321</v>
      </c>
      <c r="C111" s="5" t="s">
        <v>450</v>
      </c>
      <c r="D111" s="5" t="s">
        <v>87</v>
      </c>
      <c r="E111" s="16">
        <v>1543</v>
      </c>
      <c r="F111" s="5">
        <v>19600</v>
      </c>
      <c r="G111" s="5" t="s">
        <v>136</v>
      </c>
      <c r="H111" s="5">
        <v>0.15</v>
      </c>
      <c r="J111" s="5" t="s">
        <v>94</v>
      </c>
      <c r="K111" s="5" t="s">
        <v>88</v>
      </c>
      <c r="L111" s="16" t="e">
        <f>Q$59*#REF!*E111</f>
        <v>#REF!</v>
      </c>
      <c r="M111" s="18" t="e">
        <f t="shared" si="2"/>
        <v>#REF!</v>
      </c>
      <c r="N111" s="16">
        <v>520</v>
      </c>
      <c r="V111" s="1"/>
      <c r="W111" s="1"/>
      <c r="X111" s="1"/>
      <c r="Y111" s="1"/>
      <c r="Z111" s="1"/>
      <c r="AA111" s="1"/>
      <c r="AB111" s="1"/>
      <c r="AC111" s="1"/>
      <c r="AD111" s="1"/>
      <c r="AE111" s="1"/>
    </row>
    <row r="112" spans="1:31" ht="15.5" x14ac:dyDescent="0.35">
      <c r="A112" s="5">
        <v>37</v>
      </c>
      <c r="B112" s="32" t="s">
        <v>322</v>
      </c>
      <c r="C112" s="5" t="s">
        <v>452</v>
      </c>
      <c r="D112" s="5" t="s">
        <v>87</v>
      </c>
      <c r="E112" s="5">
        <v>184</v>
      </c>
      <c r="F112" s="5">
        <v>18430</v>
      </c>
      <c r="G112" s="5" t="s">
        <v>98</v>
      </c>
      <c r="H112" s="5">
        <v>0.15</v>
      </c>
      <c r="J112" s="5" t="s">
        <v>94</v>
      </c>
      <c r="K112" s="5" t="s">
        <v>88</v>
      </c>
      <c r="L112" s="16" t="e">
        <f>Q$59*#REF!*E112</f>
        <v>#REF!</v>
      </c>
      <c r="M112" s="18" t="e">
        <f t="shared" si="2"/>
        <v>#REF!</v>
      </c>
      <c r="N112" s="16">
        <v>170</v>
      </c>
      <c r="V112" s="1"/>
      <c r="W112" s="1"/>
      <c r="X112" s="1"/>
      <c r="Y112" s="1"/>
      <c r="Z112" s="1"/>
      <c r="AA112" s="1"/>
      <c r="AB112" s="1"/>
      <c r="AC112" s="1"/>
      <c r="AD112" s="1"/>
      <c r="AE112" s="1"/>
    </row>
    <row r="113" spans="1:31" ht="15.5" x14ac:dyDescent="0.35">
      <c r="A113" s="5">
        <v>38</v>
      </c>
      <c r="B113" s="32" t="s">
        <v>323</v>
      </c>
      <c r="C113" s="5" t="s">
        <v>450</v>
      </c>
      <c r="D113" s="5" t="s">
        <v>87</v>
      </c>
      <c r="E113" s="5">
        <v>883</v>
      </c>
      <c r="F113" s="5">
        <v>31520</v>
      </c>
      <c r="G113" s="5" t="s">
        <v>98</v>
      </c>
      <c r="H113" s="5">
        <v>0.15</v>
      </c>
      <c r="J113" s="5" t="s">
        <v>94</v>
      </c>
      <c r="K113" s="5" t="s">
        <v>88</v>
      </c>
      <c r="L113" s="16" t="e">
        <f>Q$59*#REF!*E113</f>
        <v>#REF!</v>
      </c>
      <c r="M113" s="18" t="e">
        <f t="shared" si="2"/>
        <v>#REF!</v>
      </c>
      <c r="N113" s="16">
        <v>390</v>
      </c>
      <c r="V113" s="1"/>
      <c r="W113" s="1"/>
      <c r="X113" s="1"/>
      <c r="Y113" s="1"/>
      <c r="Z113" s="1"/>
      <c r="AA113" s="1"/>
      <c r="AB113" s="1"/>
      <c r="AC113" s="1"/>
      <c r="AD113" s="1"/>
      <c r="AE113" s="1"/>
    </row>
    <row r="114" spans="1:31" ht="15.5" x14ac:dyDescent="0.35">
      <c r="A114" s="5">
        <v>39</v>
      </c>
      <c r="B114" s="32" t="s">
        <v>324</v>
      </c>
      <c r="C114" s="5" t="s">
        <v>450</v>
      </c>
      <c r="D114" s="5" t="s">
        <v>87</v>
      </c>
      <c r="E114" s="16">
        <v>34531</v>
      </c>
      <c r="F114" s="5">
        <v>26100</v>
      </c>
      <c r="G114" s="5" t="s">
        <v>98</v>
      </c>
      <c r="H114" s="5">
        <v>0.15</v>
      </c>
      <c r="I114" s="5" t="s">
        <v>513</v>
      </c>
      <c r="J114" s="5" t="s">
        <v>94</v>
      </c>
      <c r="K114" s="5" t="s">
        <v>88</v>
      </c>
      <c r="L114" s="16" t="e">
        <f>Q$59*#REF!*E114</f>
        <v>#REF!</v>
      </c>
      <c r="M114" s="18" t="e">
        <f t="shared" si="2"/>
        <v>#REF!</v>
      </c>
      <c r="N114" s="16">
        <v>11496</v>
      </c>
      <c r="V114" s="1"/>
      <c r="W114" s="1"/>
      <c r="X114" s="1"/>
      <c r="Y114" s="1"/>
      <c r="Z114" s="1"/>
      <c r="AA114" s="1"/>
      <c r="AB114" s="1"/>
      <c r="AC114" s="1"/>
      <c r="AD114" s="1"/>
      <c r="AE114" s="1"/>
    </row>
    <row r="115" spans="1:31" ht="15.5" x14ac:dyDescent="0.35">
      <c r="A115" s="5">
        <v>40</v>
      </c>
      <c r="B115" s="32" t="s">
        <v>325</v>
      </c>
      <c r="C115" s="5" t="s">
        <v>450</v>
      </c>
      <c r="D115" s="5" t="s">
        <v>87</v>
      </c>
      <c r="E115" s="16">
        <v>18132</v>
      </c>
      <c r="F115" s="5">
        <v>73520</v>
      </c>
      <c r="G115" s="5" t="s">
        <v>101</v>
      </c>
      <c r="H115" s="5">
        <v>0</v>
      </c>
      <c r="I115" s="5" t="s">
        <v>513</v>
      </c>
      <c r="J115" s="5" t="s">
        <v>94</v>
      </c>
      <c r="K115" s="5" t="s">
        <v>88</v>
      </c>
      <c r="L115" s="16" t="e">
        <f>Q$59*#REF!*E115</f>
        <v>#REF!</v>
      </c>
      <c r="M115" s="18" t="e">
        <f t="shared" si="2"/>
        <v>#REF!</v>
      </c>
      <c r="N115" s="16">
        <v>7756</v>
      </c>
      <c r="V115" s="1"/>
      <c r="W115" s="1"/>
      <c r="X115" s="1"/>
      <c r="Y115" s="1"/>
      <c r="Z115" s="1"/>
      <c r="AA115" s="1"/>
      <c r="AB115" s="1"/>
      <c r="AC115" s="1"/>
      <c r="AD115" s="1"/>
      <c r="AE115" s="1"/>
    </row>
    <row r="116" spans="1:31" ht="15.5" x14ac:dyDescent="0.35">
      <c r="A116" s="5">
        <v>46</v>
      </c>
      <c r="B116" s="32" t="s">
        <v>331</v>
      </c>
      <c r="C116" s="5" t="s">
        <v>450</v>
      </c>
      <c r="D116" s="5" t="s">
        <v>87</v>
      </c>
      <c r="E116" s="16">
        <v>731</v>
      </c>
      <c r="F116" s="5">
        <v>27120</v>
      </c>
      <c r="G116" s="5" t="s">
        <v>98</v>
      </c>
      <c r="H116" s="5">
        <v>0.15</v>
      </c>
      <c r="J116" s="5" t="s">
        <v>94</v>
      </c>
      <c r="K116" s="5" t="s">
        <v>88</v>
      </c>
      <c r="L116" s="16" t="e">
        <f>Q$59*#REF!*E116</f>
        <v>#REF!</v>
      </c>
      <c r="M116" s="18" t="e">
        <f t="shared" si="2"/>
        <v>#REF!</v>
      </c>
      <c r="N116" s="16">
        <v>264</v>
      </c>
      <c r="V116" s="1"/>
      <c r="W116" s="1"/>
      <c r="X116" s="1"/>
      <c r="Y116" s="1"/>
      <c r="Z116" s="1"/>
      <c r="AA116" s="1"/>
      <c r="AB116" s="1"/>
      <c r="AC116" s="1"/>
      <c r="AD116" s="1"/>
      <c r="AE116" s="1"/>
    </row>
    <row r="117" spans="1:31" ht="15.5" x14ac:dyDescent="0.35">
      <c r="A117" s="5">
        <v>49</v>
      </c>
      <c r="B117" s="32" t="s">
        <v>334</v>
      </c>
      <c r="C117" s="5" t="s">
        <v>450</v>
      </c>
      <c r="D117" s="5" t="s">
        <v>87</v>
      </c>
      <c r="E117" s="16">
        <v>29977</v>
      </c>
      <c r="F117" s="5">
        <v>54930</v>
      </c>
      <c r="G117" s="5" t="s">
        <v>101</v>
      </c>
      <c r="H117" s="5">
        <v>0</v>
      </c>
      <c r="J117" s="5" t="s">
        <v>94</v>
      </c>
      <c r="K117" s="5" t="s">
        <v>88</v>
      </c>
      <c r="L117" s="16" t="e">
        <f>Q$59*#REF!*E117</f>
        <v>#REF!</v>
      </c>
      <c r="M117" s="18" t="e">
        <f t="shared" si="2"/>
        <v>#REF!</v>
      </c>
      <c r="N117" s="16">
        <v>15588</v>
      </c>
      <c r="V117" s="1"/>
      <c r="W117" s="1"/>
      <c r="X117" s="1"/>
      <c r="Y117" s="1"/>
      <c r="Z117" s="1"/>
      <c r="AA117" s="1"/>
      <c r="AB117" s="1"/>
      <c r="AC117" s="1"/>
      <c r="AD117" s="1"/>
      <c r="AE117" s="1"/>
    </row>
    <row r="118" spans="1:31" ht="15.5" x14ac:dyDescent="0.35">
      <c r="A118" s="5">
        <v>50</v>
      </c>
      <c r="B118" s="32" t="s">
        <v>335</v>
      </c>
      <c r="C118" s="5" t="s">
        <v>450</v>
      </c>
      <c r="D118" s="5" t="s">
        <v>87</v>
      </c>
      <c r="E118" s="16">
        <v>106075</v>
      </c>
      <c r="F118" s="5">
        <v>45290</v>
      </c>
      <c r="G118" s="5" t="s">
        <v>98</v>
      </c>
      <c r="H118" s="5">
        <v>0.15</v>
      </c>
      <c r="I118" s="5" t="s">
        <v>513</v>
      </c>
      <c r="J118" s="5" t="s">
        <v>94</v>
      </c>
      <c r="K118" s="5" t="s">
        <v>88</v>
      </c>
      <c r="L118" s="16" t="e">
        <f>Q$59*#REF!*E118</f>
        <v>#REF!</v>
      </c>
      <c r="M118" s="18" t="e">
        <f t="shared" si="2"/>
        <v>#REF!</v>
      </c>
      <c r="N118" s="16">
        <v>26058</v>
      </c>
      <c r="V118" s="1"/>
      <c r="W118" s="1"/>
      <c r="X118" s="1"/>
      <c r="Y118" s="1"/>
      <c r="Z118" s="1"/>
      <c r="AA118" s="1"/>
      <c r="AB118" s="1"/>
      <c r="AC118" s="1"/>
      <c r="AD118" s="1"/>
      <c r="AE118" s="1"/>
    </row>
    <row r="119" spans="1:31" ht="15.5" x14ac:dyDescent="0.35">
      <c r="A119" s="5">
        <v>53</v>
      </c>
      <c r="B119" s="32" t="s">
        <v>338</v>
      </c>
      <c r="C119" s="5" t="s">
        <v>450</v>
      </c>
      <c r="D119" s="5" t="s">
        <v>87</v>
      </c>
      <c r="E119" s="16">
        <v>36756</v>
      </c>
      <c r="F119" s="5">
        <v>54030</v>
      </c>
      <c r="G119" s="5" t="s">
        <v>101</v>
      </c>
      <c r="H119" s="5">
        <v>0</v>
      </c>
      <c r="I119" s="5" t="s">
        <v>513</v>
      </c>
      <c r="J119" s="5" t="s">
        <v>94</v>
      </c>
      <c r="K119" s="5" t="s">
        <v>88</v>
      </c>
      <c r="L119" s="16" t="e">
        <f>Q$59*#REF!*E119</f>
        <v>#REF!</v>
      </c>
      <c r="M119" s="18" t="e">
        <f t="shared" si="2"/>
        <v>#REF!</v>
      </c>
      <c r="N119" s="16">
        <v>12080</v>
      </c>
      <c r="V119" s="1"/>
      <c r="W119" s="1"/>
      <c r="X119" s="1"/>
      <c r="Y119" s="1"/>
      <c r="Z119" s="1"/>
      <c r="AA119" s="1"/>
      <c r="AB119" s="1"/>
      <c r="AC119" s="1"/>
      <c r="AD119" s="1"/>
      <c r="AE119" s="1"/>
    </row>
    <row r="120" spans="1:31" ht="15.5" x14ac:dyDescent="0.35">
      <c r="A120" s="5">
        <v>55</v>
      </c>
      <c r="B120" s="32" t="s">
        <v>340</v>
      </c>
      <c r="C120" s="5" t="s">
        <v>450</v>
      </c>
      <c r="D120" s="5" t="s">
        <v>87</v>
      </c>
      <c r="E120" s="16">
        <v>4703</v>
      </c>
      <c r="F120" s="5">
        <v>21810</v>
      </c>
      <c r="G120" s="5" t="s">
        <v>98</v>
      </c>
      <c r="H120" s="5">
        <v>0.15</v>
      </c>
      <c r="J120" s="5" t="s">
        <v>94</v>
      </c>
      <c r="K120" s="5" t="s">
        <v>88</v>
      </c>
      <c r="L120" s="16" t="e">
        <f>Q$59*#REF!*E120</f>
        <v>#REF!</v>
      </c>
      <c r="M120" s="18" t="e">
        <f t="shared" si="2"/>
        <v>#REF!</v>
      </c>
      <c r="N120" s="16">
        <v>2079</v>
      </c>
      <c r="V120" s="1"/>
      <c r="W120" s="1"/>
      <c r="X120" s="1"/>
      <c r="Y120" s="1"/>
      <c r="Z120" s="1"/>
      <c r="AA120" s="1"/>
      <c r="AB120" s="1"/>
      <c r="AC120" s="1"/>
      <c r="AD120" s="1"/>
      <c r="AE120" s="1"/>
    </row>
    <row r="121" spans="1:31" ht="15.5" x14ac:dyDescent="0.35">
      <c r="A121" s="5">
        <v>59</v>
      </c>
      <c r="B121" s="32" t="s">
        <v>344</v>
      </c>
      <c r="C121" s="5" t="s">
        <v>452</v>
      </c>
      <c r="D121" s="5" t="s">
        <v>87</v>
      </c>
      <c r="E121" s="16">
        <v>3719</v>
      </c>
      <c r="F121" s="5">
        <v>14920</v>
      </c>
      <c r="G121" s="5" t="s">
        <v>82</v>
      </c>
      <c r="H121" s="5">
        <v>0.6</v>
      </c>
      <c r="J121" s="5" t="s">
        <v>94</v>
      </c>
      <c r="K121" s="5" t="s">
        <v>88</v>
      </c>
      <c r="L121" s="16" t="e">
        <f>Q$59*#REF!*E121</f>
        <v>#REF!</v>
      </c>
      <c r="M121" s="18" t="e">
        <f t="shared" ref="M121:M152" si="3">L121/1.26</f>
        <v>#REF!</v>
      </c>
      <c r="N121" s="16">
        <v>448</v>
      </c>
      <c r="V121" s="1"/>
      <c r="W121" s="1"/>
      <c r="X121" s="1"/>
      <c r="Y121" s="1"/>
      <c r="Z121" s="1"/>
      <c r="AA121" s="1"/>
      <c r="AB121" s="1"/>
      <c r="AC121" s="1"/>
      <c r="AD121" s="1"/>
      <c r="AE121" s="1"/>
    </row>
    <row r="122" spans="1:31" ht="15.5" x14ac:dyDescent="0.35">
      <c r="A122" s="5">
        <v>62</v>
      </c>
      <c r="B122" s="32" t="s">
        <v>347</v>
      </c>
      <c r="C122" s="5" t="s">
        <v>453</v>
      </c>
      <c r="D122" s="5" t="s">
        <v>87</v>
      </c>
      <c r="E122" s="16">
        <v>30445</v>
      </c>
      <c r="F122" s="5">
        <v>54370</v>
      </c>
      <c r="G122" s="5" t="s">
        <v>101</v>
      </c>
      <c r="H122" s="5">
        <v>0</v>
      </c>
      <c r="I122" s="5" t="s">
        <v>513</v>
      </c>
      <c r="J122" s="5" t="s">
        <v>94</v>
      </c>
      <c r="K122" s="5" t="s">
        <v>88</v>
      </c>
      <c r="L122" s="16" t="e">
        <f>Q$59*#REF!*E122</f>
        <v>#REF!</v>
      </c>
      <c r="M122" s="18" t="e">
        <f t="shared" si="3"/>
        <v>#REF!</v>
      </c>
      <c r="N122" s="16">
        <v>12634</v>
      </c>
      <c r="V122" s="1"/>
      <c r="W122" s="1"/>
      <c r="X122" s="1"/>
      <c r="Y122" s="1"/>
      <c r="Z122" s="1"/>
      <c r="AA122" s="1"/>
      <c r="AB122" s="1"/>
      <c r="AC122" s="1"/>
      <c r="AD122" s="1"/>
      <c r="AE122" s="1"/>
    </row>
    <row r="123" spans="1:31" ht="15.5" x14ac:dyDescent="0.35">
      <c r="A123" s="5">
        <v>63</v>
      </c>
      <c r="B123" s="32" t="s">
        <v>348</v>
      </c>
      <c r="C123" s="5" t="s">
        <v>450</v>
      </c>
      <c r="D123" s="5" t="s">
        <v>87</v>
      </c>
      <c r="E123" s="16">
        <v>477</v>
      </c>
      <c r="F123" s="5">
        <v>19010</v>
      </c>
      <c r="G123" s="5" t="s">
        <v>98</v>
      </c>
      <c r="H123" s="5">
        <v>0.15</v>
      </c>
      <c r="J123" s="5" t="s">
        <v>94</v>
      </c>
      <c r="K123" s="5" t="s">
        <v>88</v>
      </c>
      <c r="L123" s="16" t="e">
        <f>Q$59*#REF!*E123</f>
        <v>#REF!</v>
      </c>
      <c r="M123" s="18" t="e">
        <f t="shared" si="3"/>
        <v>#REF!</v>
      </c>
      <c r="N123" s="16">
        <v>159</v>
      </c>
      <c r="V123" s="1"/>
      <c r="W123" s="1"/>
      <c r="X123" s="1"/>
      <c r="Y123" s="1"/>
      <c r="Z123" s="1"/>
      <c r="AA123" s="1"/>
      <c r="AB123" s="1"/>
      <c r="AC123" s="1"/>
      <c r="AD123" s="1"/>
      <c r="AE123" s="1"/>
    </row>
    <row r="124" spans="1:31" ht="15.5" x14ac:dyDescent="0.35">
      <c r="A124" s="5">
        <v>64</v>
      </c>
      <c r="B124" s="32" t="s">
        <v>349</v>
      </c>
      <c r="C124" s="5" t="s">
        <v>450</v>
      </c>
      <c r="D124" s="5" t="s">
        <v>87</v>
      </c>
      <c r="E124" s="16">
        <v>1518</v>
      </c>
      <c r="F124" s="5">
        <v>68660</v>
      </c>
      <c r="G124" s="5" t="s">
        <v>101</v>
      </c>
      <c r="H124" s="5">
        <v>0</v>
      </c>
      <c r="J124" s="5" t="s">
        <v>94</v>
      </c>
      <c r="K124" s="5" t="s">
        <v>88</v>
      </c>
      <c r="L124" s="16" t="e">
        <f>Q$59*#REF!*E124</f>
        <v>#REF!</v>
      </c>
      <c r="M124" s="18" t="e">
        <f t="shared" si="3"/>
        <v>#REF!</v>
      </c>
      <c r="N124" s="16">
        <v>530</v>
      </c>
      <c r="V124" s="1"/>
      <c r="W124" s="1"/>
      <c r="X124" s="1"/>
      <c r="Y124" s="1"/>
      <c r="Z124" s="1"/>
      <c r="AA124" s="1"/>
      <c r="AB124" s="1"/>
      <c r="AC124" s="1"/>
      <c r="AD124" s="1"/>
      <c r="AE124" s="1"/>
    </row>
    <row r="125" spans="1:31" ht="15.5" x14ac:dyDescent="0.35">
      <c r="A125" s="5">
        <v>66</v>
      </c>
      <c r="B125" s="32" t="s">
        <v>351</v>
      </c>
      <c r="C125" s="5" t="s">
        <v>450</v>
      </c>
      <c r="D125" s="5" t="s">
        <v>87</v>
      </c>
      <c r="E125" s="16">
        <v>9115</v>
      </c>
      <c r="F125" s="5">
        <v>79730</v>
      </c>
      <c r="G125" s="5" t="s">
        <v>167</v>
      </c>
      <c r="H125" s="5">
        <v>-0.1</v>
      </c>
      <c r="J125" s="5" t="s">
        <v>94</v>
      </c>
      <c r="K125" s="5" t="s">
        <v>88</v>
      </c>
      <c r="L125" s="16" t="e">
        <f>Q$59*#REF!*E125</f>
        <v>#REF!</v>
      </c>
      <c r="M125" s="18" t="e">
        <f t="shared" si="3"/>
        <v>#REF!</v>
      </c>
      <c r="N125" s="16">
        <v>3764</v>
      </c>
      <c r="V125" s="1"/>
      <c r="W125" s="1"/>
      <c r="X125" s="1"/>
      <c r="Y125" s="1"/>
      <c r="Z125" s="1"/>
      <c r="AA125" s="1"/>
      <c r="AB125" s="1"/>
      <c r="AC125" s="1"/>
      <c r="AD125" s="1"/>
      <c r="AE125" s="1"/>
    </row>
    <row r="126" spans="1:31" ht="15.5" x14ac:dyDescent="0.35">
      <c r="A126" s="5">
        <v>67</v>
      </c>
      <c r="B126" s="32" t="s">
        <v>352</v>
      </c>
      <c r="C126" s="5" t="s">
        <v>450</v>
      </c>
      <c r="D126" s="5" t="s">
        <v>87</v>
      </c>
      <c r="E126" s="16">
        <v>61850</v>
      </c>
      <c r="F126" s="5">
        <v>55140</v>
      </c>
      <c r="G126" s="5" t="s">
        <v>101</v>
      </c>
      <c r="H126" s="5">
        <v>0</v>
      </c>
      <c r="I126" s="5" t="s">
        <v>513</v>
      </c>
      <c r="J126" s="5" t="s">
        <v>94</v>
      </c>
      <c r="K126" s="5" t="s">
        <v>88</v>
      </c>
      <c r="L126" s="16" t="e">
        <f>Q$59*#REF!*E126</f>
        <v>#REF!</v>
      </c>
      <c r="M126" s="18" t="e">
        <f t="shared" si="3"/>
        <v>#REF!</v>
      </c>
      <c r="N126" s="16">
        <v>13485</v>
      </c>
      <c r="V126" s="1"/>
      <c r="W126" s="1"/>
      <c r="X126" s="1"/>
      <c r="Y126" s="1"/>
      <c r="Z126" s="1"/>
      <c r="AA126" s="1"/>
      <c r="AB126" s="1"/>
      <c r="AC126" s="1"/>
      <c r="AD126" s="1"/>
      <c r="AE126" s="1"/>
    </row>
    <row r="127" spans="1:31" ht="15.5" x14ac:dyDescent="0.35">
      <c r="A127" s="5">
        <v>68</v>
      </c>
      <c r="B127" s="32" t="s">
        <v>353</v>
      </c>
      <c r="C127" s="5" t="s">
        <v>450</v>
      </c>
      <c r="D127" s="5" t="s">
        <v>87</v>
      </c>
      <c r="E127" s="16">
        <v>93591</v>
      </c>
      <c r="F127" s="5">
        <v>38200</v>
      </c>
      <c r="G127" s="5" t="s">
        <v>98</v>
      </c>
      <c r="H127" s="5">
        <v>0.15</v>
      </c>
      <c r="I127" s="5" t="s">
        <v>513</v>
      </c>
      <c r="J127" s="5" t="s">
        <v>94</v>
      </c>
      <c r="K127" s="5" t="s">
        <v>88</v>
      </c>
      <c r="L127" s="16" t="e">
        <f>Q$59*#REF!*E127</f>
        <v>#REF!</v>
      </c>
      <c r="M127" s="18" t="e">
        <f t="shared" si="3"/>
        <v>#REF!</v>
      </c>
      <c r="N127" s="16">
        <v>39907</v>
      </c>
      <c r="V127" s="1"/>
      <c r="W127" s="1"/>
      <c r="X127" s="1"/>
      <c r="Y127" s="1"/>
      <c r="Z127" s="1"/>
      <c r="AA127" s="1"/>
      <c r="AB127" s="1"/>
      <c r="AC127" s="1"/>
      <c r="AD127" s="1"/>
      <c r="AE127" s="1"/>
    </row>
    <row r="128" spans="1:31" ht="15.5" x14ac:dyDescent="0.35">
      <c r="A128" s="5">
        <v>70</v>
      </c>
      <c r="B128" s="32" t="s">
        <v>355</v>
      </c>
      <c r="C128" s="5" t="s">
        <v>453</v>
      </c>
      <c r="D128" s="5" t="s">
        <v>87</v>
      </c>
      <c r="E128" s="16">
        <v>23293</v>
      </c>
      <c r="F128" s="5">
        <v>42440</v>
      </c>
      <c r="G128" s="5" t="s">
        <v>98</v>
      </c>
      <c r="H128" s="5">
        <v>0.15</v>
      </c>
      <c r="I128" s="5" t="s">
        <v>513</v>
      </c>
      <c r="J128" s="5" t="s">
        <v>94</v>
      </c>
      <c r="K128" s="5" t="s">
        <v>88</v>
      </c>
      <c r="L128" s="16" t="e">
        <f>Q$59*#REF!*E128</f>
        <v>#REF!</v>
      </c>
      <c r="M128" s="18" t="e">
        <f t="shared" si="3"/>
        <v>#REF!</v>
      </c>
      <c r="N128" s="16">
        <v>10296</v>
      </c>
      <c r="V128" s="1"/>
      <c r="W128" s="1"/>
      <c r="X128" s="1"/>
      <c r="Y128" s="1"/>
      <c r="Z128" s="1"/>
      <c r="AA128" s="1"/>
      <c r="AB128" s="1"/>
      <c r="AC128" s="1"/>
      <c r="AD128" s="1"/>
      <c r="AE128" s="1"/>
    </row>
    <row r="129" spans="1:31" ht="15.5" x14ac:dyDescent="0.35">
      <c r="A129" s="5">
        <v>74</v>
      </c>
      <c r="B129" s="32" t="s">
        <v>359</v>
      </c>
      <c r="C129" s="5" t="s">
        <v>453</v>
      </c>
      <c r="D129" s="5" t="s">
        <v>87</v>
      </c>
      <c r="E129" s="16">
        <v>6237</v>
      </c>
      <c r="F129" s="5">
        <v>32900</v>
      </c>
      <c r="G129" s="5" t="s">
        <v>98</v>
      </c>
      <c r="H129" s="5">
        <v>0.15</v>
      </c>
      <c r="J129" s="5" t="s">
        <v>94</v>
      </c>
      <c r="K129" s="5" t="s">
        <v>88</v>
      </c>
      <c r="L129" s="16" t="e">
        <f>Q$59*#REF!*E129</f>
        <v>#REF!</v>
      </c>
      <c r="M129" s="18" t="e">
        <f t="shared" si="3"/>
        <v>#REF!</v>
      </c>
      <c r="N129" s="16">
        <v>1681</v>
      </c>
      <c r="V129" s="1"/>
      <c r="W129" s="1"/>
      <c r="X129" s="1"/>
      <c r="Y129" s="1"/>
      <c r="Z129" s="1"/>
      <c r="AA129" s="1"/>
      <c r="AB129" s="1"/>
      <c r="AC129" s="1"/>
      <c r="AD129" s="1"/>
      <c r="AE129" s="1"/>
    </row>
    <row r="130" spans="1:31" ht="15.5" x14ac:dyDescent="0.35">
      <c r="A130" s="5">
        <v>75</v>
      </c>
      <c r="B130" s="32" t="s">
        <v>360</v>
      </c>
      <c r="C130" s="5" t="s">
        <v>451</v>
      </c>
      <c r="D130" s="5" t="s">
        <v>87</v>
      </c>
      <c r="E130" s="16">
        <v>8130</v>
      </c>
      <c r="F130" s="5">
        <v>40600</v>
      </c>
      <c r="G130" s="5" t="s">
        <v>98</v>
      </c>
      <c r="H130" s="5">
        <v>0.15</v>
      </c>
      <c r="J130" s="5" t="s">
        <v>94</v>
      </c>
      <c r="K130" s="5" t="s">
        <v>88</v>
      </c>
      <c r="L130" s="16" t="e">
        <f>Q$59*#REF!*E130</f>
        <v>#REF!</v>
      </c>
      <c r="M130" s="18" t="e">
        <f t="shared" si="3"/>
        <v>#REF!</v>
      </c>
      <c r="N130" s="16">
        <v>3232</v>
      </c>
      <c r="V130" s="1"/>
      <c r="W130" s="1"/>
      <c r="X130" s="1"/>
      <c r="Y130" s="1"/>
      <c r="Z130" s="1"/>
      <c r="AA130" s="1"/>
      <c r="AB130" s="1"/>
      <c r="AC130" s="1"/>
      <c r="AD130" s="1"/>
      <c r="AE130" s="1"/>
    </row>
    <row r="131" spans="1:31" ht="15.5" x14ac:dyDescent="0.35">
      <c r="A131" s="5">
        <v>76</v>
      </c>
      <c r="B131" s="32" t="s">
        <v>361</v>
      </c>
      <c r="C131" s="5" t="s">
        <v>450</v>
      </c>
      <c r="D131" s="5" t="s">
        <v>87</v>
      </c>
      <c r="E131" s="16">
        <v>434</v>
      </c>
      <c r="F131" s="5">
        <v>21850</v>
      </c>
      <c r="G131" s="5" t="s">
        <v>98</v>
      </c>
      <c r="H131" s="5">
        <v>0.15</v>
      </c>
      <c r="J131" s="5" t="s">
        <v>94</v>
      </c>
      <c r="K131" s="5" t="s">
        <v>88</v>
      </c>
      <c r="L131" s="16" t="e">
        <f>Q$59*#REF!*E131</f>
        <v>#REF!</v>
      </c>
      <c r="M131" s="18" t="e">
        <f t="shared" si="3"/>
        <v>#REF!</v>
      </c>
      <c r="N131" s="16">
        <v>192</v>
      </c>
      <c r="V131" s="1"/>
      <c r="W131" s="1"/>
      <c r="X131" s="1"/>
      <c r="Y131" s="1"/>
      <c r="Z131" s="1"/>
      <c r="AA131" s="1"/>
      <c r="AB131" s="1"/>
      <c r="AC131" s="1"/>
      <c r="AD131" s="1"/>
      <c r="AE131" s="1"/>
    </row>
    <row r="132" spans="1:31" ht="15.5" x14ac:dyDescent="0.35">
      <c r="A132" s="5">
        <v>81</v>
      </c>
      <c r="B132" s="32" t="s">
        <v>366</v>
      </c>
      <c r="C132" s="5" t="s">
        <v>450</v>
      </c>
      <c r="D132" s="5" t="s">
        <v>87</v>
      </c>
      <c r="E132" s="16">
        <v>326</v>
      </c>
      <c r="F132" s="5">
        <v>116600</v>
      </c>
      <c r="G132" s="5" t="s">
        <v>167</v>
      </c>
      <c r="H132" s="5">
        <v>-0.1</v>
      </c>
      <c r="J132" s="5" t="s">
        <v>94</v>
      </c>
      <c r="K132" s="5" t="s">
        <v>88</v>
      </c>
      <c r="L132" s="16" t="e">
        <f>Q$59*#REF!*E132</f>
        <v>#REF!</v>
      </c>
      <c r="M132" s="18" t="e">
        <f t="shared" si="3"/>
        <v>#REF!</v>
      </c>
      <c r="N132" s="16">
        <v>176</v>
      </c>
      <c r="V132" s="1"/>
      <c r="W132" s="1"/>
      <c r="X132" s="1"/>
      <c r="Y132" s="1"/>
      <c r="Z132" s="1"/>
      <c r="AA132" s="1"/>
      <c r="AB132" s="1"/>
      <c r="AC132" s="1"/>
      <c r="AD132" s="1"/>
      <c r="AE132" s="1"/>
    </row>
    <row r="133" spans="1:31" ht="15.5" x14ac:dyDescent="0.35">
      <c r="A133" s="5">
        <v>82</v>
      </c>
      <c r="B133" s="32" t="s">
        <v>367</v>
      </c>
      <c r="C133" s="5" t="s">
        <v>450</v>
      </c>
      <c r="D133" s="5" t="s">
        <v>87</v>
      </c>
      <c r="E133" s="16">
        <v>4515</v>
      </c>
      <c r="F133" s="5">
        <v>89200</v>
      </c>
      <c r="G133" s="5" t="s">
        <v>167</v>
      </c>
      <c r="H133" s="5">
        <v>-0.1</v>
      </c>
      <c r="J133" s="5" t="s">
        <v>94</v>
      </c>
      <c r="K133" s="5" t="s">
        <v>88</v>
      </c>
      <c r="L133" s="16" t="e">
        <f>Q$59*#REF!*E133</f>
        <v>#REF!</v>
      </c>
      <c r="M133" s="18" t="e">
        <f t="shared" si="3"/>
        <v>#REF!</v>
      </c>
      <c r="N133" s="16">
        <v>1112</v>
      </c>
      <c r="V133" s="1"/>
      <c r="W133" s="1"/>
      <c r="X133" s="1"/>
      <c r="Y133" s="1"/>
      <c r="Z133" s="1"/>
      <c r="AA133" s="1"/>
      <c r="AB133" s="1"/>
      <c r="AC133" s="1"/>
      <c r="AD133" s="1"/>
      <c r="AE133" s="1"/>
    </row>
    <row r="134" spans="1:31" ht="15.5" x14ac:dyDescent="0.35">
      <c r="A134" s="5">
        <v>87</v>
      </c>
      <c r="B134" s="32" t="s">
        <v>372</v>
      </c>
      <c r="C134" s="5" t="s">
        <v>450</v>
      </c>
      <c r="D134" s="5" t="s">
        <v>87</v>
      </c>
      <c r="E134" s="16">
        <v>1061</v>
      </c>
      <c r="F134" s="5">
        <v>32860</v>
      </c>
      <c r="G134" s="5" t="s">
        <v>98</v>
      </c>
      <c r="H134" s="5">
        <v>0.15</v>
      </c>
      <c r="J134" s="5" t="s">
        <v>94</v>
      </c>
      <c r="K134" s="5" t="s">
        <v>88</v>
      </c>
      <c r="L134" s="16" t="e">
        <f>Q$59*#REF!*E134</f>
        <v>#REF!</v>
      </c>
      <c r="M134" s="18" t="e">
        <f t="shared" si="3"/>
        <v>#REF!</v>
      </c>
      <c r="N134" s="16">
        <v>410</v>
      </c>
      <c r="V134" s="1"/>
      <c r="W134" s="1"/>
      <c r="X134" s="1"/>
      <c r="Y134" s="1"/>
      <c r="Z134" s="1"/>
      <c r="AA134" s="1"/>
      <c r="AB134" s="1"/>
      <c r="AC134" s="1"/>
      <c r="AD134" s="1"/>
      <c r="AE134" s="1"/>
    </row>
    <row r="135" spans="1:31" ht="15.5" x14ac:dyDescent="0.35">
      <c r="A135" s="5">
        <v>91</v>
      </c>
      <c r="B135" s="32" t="s">
        <v>376</v>
      </c>
      <c r="C135" s="5" t="s">
        <v>450</v>
      </c>
      <c r="D135" s="5" t="s">
        <v>87</v>
      </c>
      <c r="E135" s="16">
        <v>132</v>
      </c>
      <c r="F135" s="5">
        <v>240535</v>
      </c>
      <c r="G135" s="5" t="s">
        <v>167</v>
      </c>
      <c r="H135" s="5">
        <v>-0.1</v>
      </c>
      <c r="J135" s="5" t="s">
        <v>94</v>
      </c>
      <c r="K135" s="5" t="s">
        <v>88</v>
      </c>
      <c r="L135" s="16" t="e">
        <f>Q$59*#REF!*E135</f>
        <v>#REF!</v>
      </c>
      <c r="M135" s="18" t="e">
        <f t="shared" si="3"/>
        <v>#REF!</v>
      </c>
      <c r="N135" s="16">
        <v>170</v>
      </c>
      <c r="V135" s="1"/>
      <c r="W135" s="1"/>
      <c r="X135" s="1"/>
      <c r="Y135" s="1"/>
      <c r="Z135" s="1"/>
      <c r="AA135" s="1"/>
      <c r="AB135" s="1"/>
      <c r="AC135" s="1"/>
      <c r="AD135" s="1"/>
      <c r="AE135" s="1"/>
    </row>
    <row r="136" spans="1:31" ht="15.5" x14ac:dyDescent="0.35">
      <c r="A136" s="5">
        <v>98</v>
      </c>
      <c r="B136" s="32" t="s">
        <v>383</v>
      </c>
      <c r="C136" s="5" t="s">
        <v>450</v>
      </c>
      <c r="D136" s="5" t="s">
        <v>87</v>
      </c>
      <c r="E136" s="16">
        <v>58189</v>
      </c>
      <c r="F136" s="5">
        <v>60230</v>
      </c>
      <c r="G136" s="5" t="s">
        <v>101</v>
      </c>
      <c r="H136" s="5">
        <v>0</v>
      </c>
      <c r="I136" s="5" t="s">
        <v>513</v>
      </c>
      <c r="J136" s="5" t="s">
        <v>94</v>
      </c>
      <c r="K136" s="5" t="s">
        <v>88</v>
      </c>
      <c r="L136" s="16" t="e">
        <f>Q$59*#REF!*E136</f>
        <v>#REF!</v>
      </c>
      <c r="M136" s="18" t="e">
        <f t="shared" si="3"/>
        <v>#REF!</v>
      </c>
      <c r="N136" s="16">
        <v>24926</v>
      </c>
      <c r="V136" s="1"/>
      <c r="W136" s="1"/>
      <c r="X136" s="1"/>
      <c r="Y136" s="1"/>
      <c r="Z136" s="1"/>
      <c r="AA136" s="1"/>
      <c r="AB136" s="1"/>
      <c r="AC136" s="1"/>
      <c r="AD136" s="1"/>
      <c r="AE136" s="1"/>
    </row>
    <row r="137" spans="1:31" ht="15.5" x14ac:dyDescent="0.35">
      <c r="A137" s="5">
        <v>99</v>
      </c>
      <c r="B137" s="32" t="s">
        <v>384</v>
      </c>
      <c r="C137" s="5" t="s">
        <v>453</v>
      </c>
      <c r="D137" s="5" t="s">
        <v>87</v>
      </c>
      <c r="E137" s="16">
        <v>12566</v>
      </c>
      <c r="F137" s="5">
        <v>49090</v>
      </c>
      <c r="G137" s="5" t="s">
        <v>98</v>
      </c>
      <c r="H137" s="5">
        <v>0.15</v>
      </c>
      <c r="J137" s="5" t="s">
        <v>94</v>
      </c>
      <c r="K137" s="5" t="s">
        <v>88</v>
      </c>
      <c r="L137" s="16" t="e">
        <f>Q$59*#REF!*E137</f>
        <v>#REF!</v>
      </c>
      <c r="M137" s="18" t="e">
        <f t="shared" si="3"/>
        <v>#REF!</v>
      </c>
      <c r="N137" s="16">
        <v>3764</v>
      </c>
      <c r="V137" s="1"/>
      <c r="W137" s="1"/>
      <c r="X137" s="1"/>
      <c r="Y137" s="1"/>
      <c r="Z137" s="1"/>
      <c r="AA137" s="1"/>
      <c r="AB137" s="1"/>
      <c r="AC137" s="1"/>
      <c r="AD137" s="1"/>
      <c r="AE137" s="1"/>
    </row>
    <row r="138" spans="1:31" ht="15.5" x14ac:dyDescent="0.35">
      <c r="A138" s="5">
        <v>103</v>
      </c>
      <c r="B138" s="32" t="s">
        <v>388</v>
      </c>
      <c r="C138" s="5" t="s">
        <v>450</v>
      </c>
      <c r="D138" s="5" t="s">
        <v>87</v>
      </c>
      <c r="E138" s="16">
        <v>10433</v>
      </c>
      <c r="F138" s="5">
        <v>95520</v>
      </c>
      <c r="G138" s="5" t="s">
        <v>167</v>
      </c>
      <c r="H138" s="5">
        <v>-0.1</v>
      </c>
      <c r="J138" s="5" t="s">
        <v>94</v>
      </c>
      <c r="K138" s="5" t="s">
        <v>88</v>
      </c>
      <c r="L138" s="16" t="e">
        <f>Q$59*#REF!*E138</f>
        <v>#REF!</v>
      </c>
      <c r="M138" s="18" t="e">
        <f t="shared" si="3"/>
        <v>#REF!</v>
      </c>
      <c r="N138" s="16">
        <v>5968</v>
      </c>
      <c r="V138" s="1"/>
      <c r="W138" s="1"/>
      <c r="X138" s="1"/>
      <c r="Y138" s="1"/>
      <c r="Z138" s="1"/>
      <c r="AA138" s="1"/>
      <c r="AB138" s="1"/>
      <c r="AC138" s="1"/>
      <c r="AD138" s="1"/>
      <c r="AE138" s="1"/>
    </row>
    <row r="139" spans="1:31" ht="15.5" x14ac:dyDescent="0.35">
      <c r="A139" s="5">
        <v>104</v>
      </c>
      <c r="B139" s="32" t="s">
        <v>389</v>
      </c>
      <c r="C139" s="5" t="s">
        <v>451</v>
      </c>
      <c r="D139" s="5" t="s">
        <v>87</v>
      </c>
      <c r="E139" s="16">
        <v>20121</v>
      </c>
      <c r="F139" s="5">
        <v>20020</v>
      </c>
      <c r="G139" s="5" t="s">
        <v>98</v>
      </c>
      <c r="H139" s="5">
        <v>0.15</v>
      </c>
      <c r="J139" s="5" t="s">
        <v>94</v>
      </c>
      <c r="K139" s="5" t="s">
        <v>88</v>
      </c>
      <c r="L139" s="16" t="e">
        <f>Q$59*#REF!*E139</f>
        <v>#REF!</v>
      </c>
      <c r="M139" s="18" t="e">
        <f t="shared" si="3"/>
        <v>#REF!</v>
      </c>
      <c r="N139" s="16">
        <v>6790</v>
      </c>
      <c r="V139" s="1"/>
      <c r="W139" s="1"/>
      <c r="X139" s="1"/>
      <c r="Y139" s="1"/>
      <c r="Z139" s="1"/>
      <c r="AA139" s="1"/>
      <c r="AB139" s="1"/>
      <c r="AC139" s="1"/>
      <c r="AD139" s="1"/>
      <c r="AE139" s="1"/>
    </row>
    <row r="140" spans="1:31" ht="15.5" x14ac:dyDescent="0.35">
      <c r="A140" s="5">
        <v>107</v>
      </c>
      <c r="B140" s="32" t="s">
        <v>392</v>
      </c>
      <c r="C140" s="5" t="s">
        <v>452</v>
      </c>
      <c r="D140" s="5" t="s">
        <v>87</v>
      </c>
      <c r="E140" s="16">
        <v>1358</v>
      </c>
      <c r="F140" s="5">
        <v>16960</v>
      </c>
      <c r="G140" s="5" t="s">
        <v>93</v>
      </c>
      <c r="H140" s="5">
        <v>0.3</v>
      </c>
      <c r="J140" s="5" t="s">
        <v>94</v>
      </c>
      <c r="K140" s="5" t="s">
        <v>88</v>
      </c>
      <c r="L140" s="16" t="e">
        <f>Q$59*#REF!*E140</f>
        <v>#REF!</v>
      </c>
      <c r="M140" s="18" t="e">
        <f t="shared" si="3"/>
        <v>#REF!</v>
      </c>
      <c r="N140" s="16">
        <v>311</v>
      </c>
      <c r="V140" s="1"/>
      <c r="W140" s="1"/>
      <c r="X140" s="1"/>
      <c r="Y140" s="1"/>
      <c r="Z140" s="1"/>
      <c r="AA140" s="1"/>
      <c r="AB140" s="1"/>
      <c r="AC140" s="1"/>
      <c r="AD140" s="1"/>
      <c r="AE140" s="1"/>
    </row>
    <row r="141" spans="1:31" ht="15.5" x14ac:dyDescent="0.35">
      <c r="A141" s="5">
        <v>112</v>
      </c>
      <c r="B141" s="32" t="s">
        <v>397</v>
      </c>
      <c r="C141" s="5" t="s">
        <v>450</v>
      </c>
      <c r="D141" s="5" t="s">
        <v>87</v>
      </c>
      <c r="E141" s="16">
        <v>55684</v>
      </c>
      <c r="F141" s="5">
        <v>18900</v>
      </c>
      <c r="G141" s="5" t="s">
        <v>98</v>
      </c>
      <c r="H141" s="5">
        <v>0.15</v>
      </c>
      <c r="I141" s="5" t="s">
        <v>513</v>
      </c>
      <c r="J141" s="5" t="s">
        <v>94</v>
      </c>
      <c r="K141" s="5" t="s">
        <v>88</v>
      </c>
      <c r="L141" s="16" t="e">
        <f>Q$59*#REF!*E141</f>
        <v>#REF!</v>
      </c>
      <c r="M141" s="18" t="e">
        <f t="shared" si="3"/>
        <v>#REF!</v>
      </c>
      <c r="N141" s="16">
        <v>18323</v>
      </c>
      <c r="V141" s="1"/>
      <c r="W141" s="1"/>
      <c r="X141" s="1"/>
      <c r="Y141" s="1"/>
      <c r="Z141" s="1"/>
      <c r="AA141" s="1"/>
      <c r="AB141" s="1"/>
      <c r="AC141" s="1"/>
      <c r="AD141" s="1"/>
      <c r="AE141" s="1"/>
    </row>
    <row r="142" spans="1:31" ht="15.5" x14ac:dyDescent="0.35">
      <c r="A142" s="5">
        <v>113</v>
      </c>
      <c r="B142" s="32" t="s">
        <v>398</v>
      </c>
      <c r="C142" s="5" t="s">
        <v>450</v>
      </c>
      <c r="D142" s="5" t="s">
        <v>87</v>
      </c>
      <c r="E142" s="16">
        <v>2937</v>
      </c>
      <c r="F142" s="5">
        <v>25950</v>
      </c>
      <c r="G142" s="5" t="s">
        <v>98</v>
      </c>
      <c r="H142" s="5">
        <v>0.15</v>
      </c>
      <c r="J142" s="5" t="s">
        <v>94</v>
      </c>
      <c r="K142" s="5" t="s">
        <v>88</v>
      </c>
      <c r="L142" s="16" t="e">
        <f>Q$59*#REF!*E142</f>
        <v>#REF!</v>
      </c>
      <c r="M142" s="18" t="e">
        <f t="shared" si="3"/>
        <v>#REF!</v>
      </c>
      <c r="N142" s="16">
        <v>1066</v>
      </c>
      <c r="V142" s="1"/>
      <c r="W142" s="1"/>
      <c r="X142" s="1"/>
      <c r="Y142" s="1"/>
      <c r="Z142" s="1"/>
      <c r="AA142" s="1"/>
      <c r="AB142" s="1"/>
      <c r="AC142" s="1"/>
      <c r="AD142" s="1"/>
      <c r="AE142" s="1"/>
    </row>
    <row r="143" spans="1:31" ht="15.5" x14ac:dyDescent="0.35">
      <c r="A143" s="5">
        <v>114</v>
      </c>
      <c r="B143" s="32" t="s">
        <v>399</v>
      </c>
      <c r="C143" s="5" t="s">
        <v>451</v>
      </c>
      <c r="D143" s="5" t="s">
        <v>87</v>
      </c>
      <c r="E143" s="16">
        <v>3144</v>
      </c>
      <c r="F143" s="5">
        <v>70120</v>
      </c>
      <c r="G143" s="5" t="s">
        <v>101</v>
      </c>
      <c r="H143" s="5">
        <v>0</v>
      </c>
      <c r="J143" s="5" t="s">
        <v>94</v>
      </c>
      <c r="K143" s="5" t="s">
        <v>88</v>
      </c>
      <c r="L143" s="16" t="e">
        <f>Q$59*#REF!*E143</f>
        <v>#REF!</v>
      </c>
      <c r="M143" s="18" t="e">
        <f t="shared" si="3"/>
        <v>#REF!</v>
      </c>
      <c r="N143" s="16">
        <v>1110</v>
      </c>
      <c r="V143" s="1"/>
      <c r="W143" s="1"/>
      <c r="X143" s="1"/>
      <c r="Y143" s="1"/>
      <c r="Z143" s="1"/>
      <c r="AA143" s="1"/>
      <c r="AB143" s="1"/>
      <c r="AC143" s="1"/>
      <c r="AD143" s="1"/>
      <c r="AE143" s="1"/>
    </row>
    <row r="144" spans="1:31" ht="15.5" x14ac:dyDescent="0.35">
      <c r="A144" s="5">
        <v>115</v>
      </c>
      <c r="B144" s="32" t="s">
        <v>400</v>
      </c>
      <c r="C144" s="5" t="s">
        <v>450</v>
      </c>
      <c r="D144" s="5" t="s">
        <v>87</v>
      </c>
      <c r="E144" s="16">
        <v>559</v>
      </c>
      <c r="F144" s="5">
        <v>15570</v>
      </c>
      <c r="G144" s="5" t="s">
        <v>93</v>
      </c>
      <c r="H144" s="5">
        <v>0.3</v>
      </c>
      <c r="J144" s="5" t="s">
        <v>94</v>
      </c>
      <c r="K144" s="5" t="s">
        <v>88</v>
      </c>
      <c r="L144" s="16" t="e">
        <f>Q$59*#REF!*E144</f>
        <v>#REF!</v>
      </c>
      <c r="M144" s="18" t="e">
        <f t="shared" si="3"/>
        <v>#REF!</v>
      </c>
      <c r="N144" s="16">
        <v>203</v>
      </c>
      <c r="V144" s="1"/>
      <c r="W144" s="1"/>
      <c r="X144" s="1"/>
      <c r="Y144" s="1"/>
      <c r="Z144" s="1"/>
      <c r="AA144" s="1"/>
      <c r="AB144" s="1"/>
      <c r="AC144" s="1"/>
      <c r="AD144" s="1"/>
      <c r="AE144" s="1"/>
    </row>
    <row r="145" spans="1:31" ht="15.5" x14ac:dyDescent="0.35">
      <c r="A145" s="5">
        <v>118</v>
      </c>
      <c r="B145" s="32" t="s">
        <v>403</v>
      </c>
      <c r="C145" s="5" t="s">
        <v>450</v>
      </c>
      <c r="D145" s="5" t="s">
        <v>87</v>
      </c>
      <c r="E145" s="16">
        <v>107</v>
      </c>
      <c r="F145" s="5">
        <v>47120</v>
      </c>
      <c r="G145" s="5" t="s">
        <v>98</v>
      </c>
      <c r="H145" s="5">
        <v>0.15</v>
      </c>
      <c r="J145" s="5" t="s">
        <v>94</v>
      </c>
      <c r="K145" s="5" t="s">
        <v>88</v>
      </c>
      <c r="L145" s="16" t="e">
        <f>Q$59*#REF!*E145</f>
        <v>#REF!</v>
      </c>
      <c r="M145" s="18" t="e">
        <f t="shared" si="3"/>
        <v>#REF!</v>
      </c>
      <c r="N145" s="16">
        <v>170</v>
      </c>
      <c r="V145" s="1"/>
      <c r="W145" s="1"/>
      <c r="X145" s="1"/>
      <c r="Y145" s="1"/>
      <c r="Z145" s="1"/>
      <c r="AA145" s="1"/>
      <c r="AB145" s="1"/>
      <c r="AC145" s="1"/>
      <c r="AD145" s="1"/>
      <c r="AE145" s="1"/>
    </row>
    <row r="146" spans="1:31" ht="15.5" x14ac:dyDescent="0.35">
      <c r="A146" s="5">
        <v>121</v>
      </c>
      <c r="B146" s="32" t="s">
        <v>406</v>
      </c>
      <c r="C146" s="5" t="s">
        <v>453</v>
      </c>
      <c r="D146" s="5" t="s">
        <v>87</v>
      </c>
      <c r="E146" s="16">
        <v>7857</v>
      </c>
      <c r="F146" s="5">
        <v>67200</v>
      </c>
      <c r="G146" s="5" t="s">
        <v>101</v>
      </c>
      <c r="H146" s="5">
        <v>0</v>
      </c>
      <c r="J146" s="5" t="s">
        <v>94</v>
      </c>
      <c r="K146" s="5" t="s">
        <v>88</v>
      </c>
      <c r="L146" s="16" t="e">
        <f>Q$59*#REF!*E146</f>
        <v>#REF!</v>
      </c>
      <c r="M146" s="18" t="e">
        <f t="shared" si="3"/>
        <v>#REF!</v>
      </c>
      <c r="N146" s="16">
        <v>4086</v>
      </c>
      <c r="V146" s="1"/>
      <c r="W146" s="1"/>
      <c r="X146" s="1"/>
      <c r="Y146" s="1"/>
      <c r="Z146" s="1"/>
      <c r="AA146" s="1"/>
      <c r="AB146" s="1"/>
      <c r="AC146" s="1"/>
      <c r="AD146" s="1"/>
      <c r="AE146" s="1"/>
    </row>
    <row r="147" spans="1:31" ht="15.5" x14ac:dyDescent="0.35">
      <c r="A147" s="5">
        <v>122</v>
      </c>
      <c r="B147" s="32" t="s">
        <v>407</v>
      </c>
      <c r="C147" s="5" t="s">
        <v>450</v>
      </c>
      <c r="D147" s="5" t="s">
        <v>87</v>
      </c>
      <c r="E147" s="16">
        <v>4527</v>
      </c>
      <c r="F147" s="5">
        <v>22070</v>
      </c>
      <c r="G147" s="5" t="s">
        <v>98</v>
      </c>
      <c r="H147" s="5">
        <v>0.15</v>
      </c>
      <c r="J147" s="5" t="s">
        <v>94</v>
      </c>
      <c r="K147" s="5" t="s">
        <v>88</v>
      </c>
      <c r="L147" s="16" t="e">
        <f>Q$59*#REF!*E147</f>
        <v>#REF!</v>
      </c>
      <c r="M147" s="18" t="e">
        <f t="shared" si="3"/>
        <v>#REF!</v>
      </c>
      <c r="N147" s="16">
        <v>1469</v>
      </c>
      <c r="V147" s="1"/>
      <c r="W147" s="1"/>
      <c r="X147" s="1"/>
      <c r="Y147" s="1"/>
      <c r="Z147" s="1"/>
      <c r="AA147" s="1"/>
      <c r="AB147" s="1"/>
      <c r="AC147" s="1"/>
      <c r="AD147" s="1"/>
      <c r="AE147" s="1"/>
    </row>
    <row r="148" spans="1:31" ht="15.5" x14ac:dyDescent="0.35">
      <c r="A148" s="5">
        <v>123</v>
      </c>
      <c r="B148" s="32" t="s">
        <v>408</v>
      </c>
      <c r="C148" s="5" t="s">
        <v>450</v>
      </c>
      <c r="D148" s="5" t="s">
        <v>87</v>
      </c>
      <c r="E148" s="16">
        <v>5767</v>
      </c>
      <c r="F148" s="5">
        <v>29590</v>
      </c>
      <c r="G148" s="5" t="s">
        <v>98</v>
      </c>
      <c r="H148" s="5">
        <v>0.15</v>
      </c>
      <c r="J148" s="5" t="s">
        <v>94</v>
      </c>
      <c r="K148" s="5" t="s">
        <v>88</v>
      </c>
      <c r="L148" s="16" t="e">
        <f>Q$59*#REF!*E148</f>
        <v>#REF!</v>
      </c>
      <c r="M148" s="18" t="e">
        <f t="shared" si="3"/>
        <v>#REF!</v>
      </c>
      <c r="N148" s="16">
        <v>1559</v>
      </c>
      <c r="V148" s="1"/>
      <c r="W148" s="1"/>
      <c r="X148" s="1"/>
      <c r="Y148" s="1"/>
      <c r="Z148" s="1"/>
      <c r="AA148" s="1"/>
      <c r="AB148" s="1"/>
      <c r="AC148" s="1"/>
      <c r="AD148" s="1"/>
      <c r="AE148" s="1"/>
    </row>
    <row r="149" spans="1:31" ht="15.5" x14ac:dyDescent="0.35">
      <c r="A149" s="5">
        <v>127</v>
      </c>
      <c r="B149" s="32" t="s">
        <v>412</v>
      </c>
      <c r="C149" s="5" t="s">
        <v>450</v>
      </c>
      <c r="D149" s="5" t="s">
        <v>87</v>
      </c>
      <c r="E149" s="16">
        <v>11043</v>
      </c>
      <c r="F149" s="5">
        <v>32090</v>
      </c>
      <c r="G149" s="5" t="s">
        <v>98</v>
      </c>
      <c r="H149" s="5">
        <v>0.15</v>
      </c>
      <c r="I149" s="5" t="s">
        <v>229</v>
      </c>
      <c r="J149" s="5" t="s">
        <v>94</v>
      </c>
      <c r="K149" s="5" t="s">
        <v>88</v>
      </c>
      <c r="L149" s="16" t="e">
        <f>Q$59*#REF!*E149</f>
        <v>#REF!</v>
      </c>
      <c r="M149" s="18" t="e">
        <f t="shared" si="3"/>
        <v>#REF!</v>
      </c>
      <c r="N149" s="16">
        <v>4605</v>
      </c>
      <c r="V149" s="1"/>
      <c r="W149" s="1"/>
      <c r="X149" s="1"/>
      <c r="Y149" s="1"/>
      <c r="Z149" s="1"/>
      <c r="AA149" s="1"/>
      <c r="AB149" s="1"/>
      <c r="AC149" s="1"/>
      <c r="AD149" s="1"/>
      <c r="AE149" s="1"/>
    </row>
    <row r="150" spans="1:31" ht="15.5" x14ac:dyDescent="0.35">
      <c r="A150" s="5">
        <v>129</v>
      </c>
      <c r="B150" s="32" t="s">
        <v>414</v>
      </c>
      <c r="C150" s="5" t="s">
        <v>452</v>
      </c>
      <c r="D150" s="5" t="s">
        <v>81</v>
      </c>
      <c r="E150" s="16">
        <v>137</v>
      </c>
      <c r="F150" s="5">
        <v>20020</v>
      </c>
      <c r="G150" s="5" t="s">
        <v>98</v>
      </c>
      <c r="H150" s="5">
        <v>0.15</v>
      </c>
      <c r="J150" s="5" t="s">
        <v>94</v>
      </c>
      <c r="K150" s="5" t="s">
        <v>88</v>
      </c>
      <c r="L150" s="16" t="e">
        <f>Q$59*#REF!*E150</f>
        <v>#REF!</v>
      </c>
      <c r="M150" s="18" t="e">
        <f t="shared" si="3"/>
        <v>#REF!</v>
      </c>
      <c r="N150" s="16">
        <v>85</v>
      </c>
      <c r="V150" s="1"/>
      <c r="W150" s="1"/>
      <c r="X150" s="1"/>
      <c r="Y150" s="1"/>
      <c r="Z150" s="1"/>
      <c r="AA150" s="1"/>
      <c r="AB150" s="1"/>
      <c r="AC150" s="1"/>
      <c r="AD150" s="1"/>
      <c r="AE150" s="1"/>
    </row>
    <row r="151" spans="1:31" ht="15.5" x14ac:dyDescent="0.35">
      <c r="A151" s="5">
        <v>134</v>
      </c>
      <c r="B151" s="32" t="s">
        <v>419</v>
      </c>
      <c r="C151" s="5" t="s">
        <v>450</v>
      </c>
      <c r="D151" s="5" t="s">
        <v>87</v>
      </c>
      <c r="E151" s="16">
        <v>36887</v>
      </c>
      <c r="F151" s="5">
        <v>63500</v>
      </c>
      <c r="G151" s="5" t="s">
        <v>101</v>
      </c>
      <c r="H151" s="5">
        <v>0</v>
      </c>
      <c r="I151" s="5" t="s">
        <v>513</v>
      </c>
      <c r="J151" s="5" t="s">
        <v>94</v>
      </c>
      <c r="K151" s="5" t="s">
        <v>88</v>
      </c>
      <c r="L151" s="16" t="e">
        <f>Q$59*#REF!*E151</f>
        <v>#REF!</v>
      </c>
      <c r="M151" s="18" t="e">
        <f t="shared" si="3"/>
        <v>#REF!</v>
      </c>
      <c r="N151" s="16">
        <v>13647</v>
      </c>
      <c r="V151" s="1"/>
      <c r="W151" s="1"/>
      <c r="X151" s="1"/>
      <c r="Y151" s="1"/>
      <c r="Z151" s="1"/>
      <c r="AA151" s="1"/>
      <c r="AB151" s="1"/>
      <c r="AC151" s="1"/>
      <c r="AD151" s="1"/>
      <c r="AE151" s="1"/>
    </row>
    <row r="152" spans="1:31" ht="15.5" x14ac:dyDescent="0.35">
      <c r="A152" s="5">
        <v>135</v>
      </c>
      <c r="B152" s="32" t="s">
        <v>420</v>
      </c>
      <c r="C152" s="5" t="s">
        <v>450</v>
      </c>
      <c r="D152" s="5" t="s">
        <v>87</v>
      </c>
      <c r="E152" s="16">
        <v>31414</v>
      </c>
      <c r="F152" s="5">
        <v>95490</v>
      </c>
      <c r="G152" s="5" t="s">
        <v>167</v>
      </c>
      <c r="H152" s="5">
        <v>-0.1</v>
      </c>
      <c r="I152" s="5" t="s">
        <v>513</v>
      </c>
      <c r="J152" s="5" t="s">
        <v>94</v>
      </c>
      <c r="K152" s="5" t="s">
        <v>88</v>
      </c>
      <c r="L152" s="16" t="e">
        <f>Q$59*#REF!*E152</f>
        <v>#REF!</v>
      </c>
      <c r="M152" s="18" t="e">
        <f t="shared" si="3"/>
        <v>#REF!</v>
      </c>
      <c r="N152" s="16">
        <v>10227</v>
      </c>
      <c r="V152" s="1"/>
      <c r="W152" s="1"/>
      <c r="X152" s="1"/>
      <c r="Y152" s="1"/>
      <c r="Z152" s="1"/>
      <c r="AA152" s="1"/>
      <c r="AB152" s="1"/>
      <c r="AC152" s="1"/>
      <c r="AD152" s="1"/>
      <c r="AE152" s="1"/>
    </row>
    <row r="153" spans="1:31" ht="15.5" x14ac:dyDescent="0.35">
      <c r="A153" s="5">
        <v>137</v>
      </c>
      <c r="B153" s="32" t="s">
        <v>422</v>
      </c>
      <c r="C153" s="5" t="s">
        <v>453</v>
      </c>
      <c r="D153" s="5" t="s">
        <v>87</v>
      </c>
      <c r="E153" s="16">
        <v>13026</v>
      </c>
      <c r="F153" s="5">
        <v>33600</v>
      </c>
      <c r="G153" s="5" t="s">
        <v>98</v>
      </c>
      <c r="H153" s="5">
        <v>0.15</v>
      </c>
      <c r="J153" s="5" t="s">
        <v>94</v>
      </c>
      <c r="K153" s="5" t="s">
        <v>88</v>
      </c>
      <c r="L153" s="16" t="e">
        <f>Q$59*#REF!*E153</f>
        <v>#REF!</v>
      </c>
      <c r="M153" s="18" t="e">
        <f t="shared" ref="M153:M157" si="4">L153/1.26</f>
        <v>#REF!</v>
      </c>
      <c r="N153" s="16">
        <v>5757</v>
      </c>
      <c r="V153" s="1"/>
      <c r="W153" s="1"/>
      <c r="X153" s="1"/>
      <c r="Y153" s="1"/>
      <c r="Z153" s="1"/>
      <c r="AA153" s="1"/>
      <c r="AB153" s="1"/>
      <c r="AC153" s="1"/>
      <c r="AD153" s="1"/>
      <c r="AE153" s="1"/>
    </row>
    <row r="154" spans="1:31" ht="15.5" x14ac:dyDescent="0.35">
      <c r="A154" s="5">
        <v>142</v>
      </c>
      <c r="B154" s="32" t="s">
        <v>427</v>
      </c>
      <c r="C154" s="5" t="s">
        <v>452</v>
      </c>
      <c r="D154" s="5" t="s">
        <v>87</v>
      </c>
      <c r="E154" s="16">
        <v>1532</v>
      </c>
      <c r="F154" s="5">
        <v>16190</v>
      </c>
      <c r="G154" s="5" t="s">
        <v>93</v>
      </c>
      <c r="H154" s="5">
        <v>0.3</v>
      </c>
      <c r="J154" s="5" t="s">
        <v>94</v>
      </c>
      <c r="K154" s="5" t="s">
        <v>88</v>
      </c>
      <c r="L154" s="16" t="e">
        <f>Q$59*#REF!*E154</f>
        <v>#REF!</v>
      </c>
      <c r="M154" s="18" t="e">
        <f t="shared" si="4"/>
        <v>#REF!</v>
      </c>
      <c r="N154" s="16">
        <v>558</v>
      </c>
      <c r="V154" s="1"/>
      <c r="W154" s="1"/>
      <c r="X154" s="1"/>
      <c r="Y154" s="1"/>
      <c r="Z154" s="1"/>
      <c r="AA154" s="1"/>
      <c r="AB154" s="1"/>
      <c r="AC154" s="1"/>
      <c r="AD154" s="1"/>
      <c r="AE154" s="1"/>
    </row>
    <row r="155" spans="1:31" ht="15.5" x14ac:dyDescent="0.35">
      <c r="A155" s="5">
        <v>147</v>
      </c>
      <c r="B155" s="32" t="s">
        <v>432</v>
      </c>
      <c r="C155" s="5" t="s">
        <v>451</v>
      </c>
      <c r="D155" s="5" t="s">
        <v>87</v>
      </c>
      <c r="E155" s="16">
        <v>2144</v>
      </c>
      <c r="F155" s="5">
        <v>49160</v>
      </c>
      <c r="G155" s="5" t="s">
        <v>98</v>
      </c>
      <c r="H155" s="5">
        <v>0.15</v>
      </c>
      <c r="J155" s="5" t="s">
        <v>94</v>
      </c>
      <c r="K155" s="5" t="s">
        <v>88</v>
      </c>
      <c r="L155" s="16" t="e">
        <f>Q$59*#REF!*E155</f>
        <v>#REF!</v>
      </c>
      <c r="M155" s="18" t="e">
        <f t="shared" si="4"/>
        <v>#REF!</v>
      </c>
      <c r="N155" s="16">
        <v>521</v>
      </c>
      <c r="V155" s="1"/>
      <c r="W155" s="1"/>
      <c r="X155" s="1"/>
      <c r="Y155" s="1"/>
      <c r="Z155" s="1"/>
      <c r="AA155" s="1"/>
      <c r="AB155" s="1"/>
      <c r="AC155" s="1"/>
      <c r="AD155" s="1"/>
      <c r="AE155" s="1"/>
    </row>
    <row r="156" spans="1:31" ht="15.5" x14ac:dyDescent="0.35">
      <c r="A156" s="5">
        <v>148</v>
      </c>
      <c r="B156" s="32" t="s">
        <v>433</v>
      </c>
      <c r="C156" s="5" t="s">
        <v>450</v>
      </c>
      <c r="D156" s="5" t="s">
        <v>87</v>
      </c>
      <c r="E156" s="16">
        <v>356416</v>
      </c>
      <c r="F156" s="5">
        <v>49240</v>
      </c>
      <c r="G156" s="5" t="s">
        <v>98</v>
      </c>
      <c r="H156" s="5">
        <v>0.15</v>
      </c>
      <c r="I156" s="5" t="s">
        <v>513</v>
      </c>
      <c r="J156" s="5" t="s">
        <v>94</v>
      </c>
      <c r="K156" s="5" t="s">
        <v>88</v>
      </c>
      <c r="L156" s="16" t="e">
        <f>Q$59*#REF!*E156</f>
        <v>#REF!</v>
      </c>
      <c r="M156" s="18" t="e">
        <f t="shared" si="4"/>
        <v>#REF!</v>
      </c>
      <c r="N156" s="16">
        <v>157536</v>
      </c>
      <c r="V156" s="1"/>
      <c r="W156" s="1"/>
      <c r="X156" s="1"/>
      <c r="Y156" s="1"/>
      <c r="Z156" s="1"/>
      <c r="AA156" s="1"/>
      <c r="AB156" s="1"/>
      <c r="AC156" s="1"/>
      <c r="AD156" s="1"/>
      <c r="AE156" s="1"/>
    </row>
    <row r="157" spans="1:31" ht="15.5" x14ac:dyDescent="0.35">
      <c r="A157" s="5">
        <v>149</v>
      </c>
      <c r="B157" s="32" t="s">
        <v>434</v>
      </c>
      <c r="C157" s="5" t="s">
        <v>452</v>
      </c>
      <c r="D157" s="5" t="s">
        <v>87</v>
      </c>
      <c r="E157" s="16">
        <v>1704535</v>
      </c>
      <c r="F157" s="5">
        <v>76770</v>
      </c>
      <c r="G157" s="5" t="s">
        <v>101</v>
      </c>
      <c r="H157" s="5">
        <v>0</v>
      </c>
      <c r="I157" s="5" t="s">
        <v>513</v>
      </c>
      <c r="J157" s="5" t="s">
        <v>94</v>
      </c>
      <c r="K157" s="5" t="s">
        <v>88</v>
      </c>
      <c r="L157" s="16" t="e">
        <f>Q$59*#REF!*E157</f>
        <v>#REF!</v>
      </c>
      <c r="M157" s="18" t="e">
        <f t="shared" si="4"/>
        <v>#REF!</v>
      </c>
      <c r="N157" s="16">
        <v>841961</v>
      </c>
      <c r="O157" s="7"/>
      <c r="V157" s="1"/>
      <c r="W157" s="1"/>
      <c r="X157" s="1"/>
      <c r="Y157" s="1"/>
      <c r="Z157" s="1"/>
      <c r="AA157" s="1"/>
      <c r="AB157" s="1"/>
      <c r="AC157" s="1"/>
      <c r="AD157" s="1"/>
      <c r="AE157" s="1"/>
    </row>
    <row r="158" spans="1:31" ht="15.75" customHeight="1" x14ac:dyDescent="0.35">
      <c r="B158" s="32"/>
      <c r="V158" s="1"/>
      <c r="W158" s="1"/>
      <c r="X158" s="1"/>
      <c r="Y158" s="1"/>
      <c r="Z158" s="1"/>
      <c r="AA158" s="1"/>
      <c r="AB158" s="1"/>
      <c r="AC158" s="1"/>
      <c r="AD158" s="1"/>
      <c r="AE158" s="1"/>
    </row>
    <row r="159" spans="1:31" ht="16" thickBot="1" x14ac:dyDescent="0.4">
      <c r="B159" s="32"/>
      <c r="C159" s="134" t="s">
        <v>256</v>
      </c>
      <c r="D159" s="104"/>
      <c r="E159" s="15">
        <f>SUM(E5:E157)</f>
        <v>8888092</v>
      </c>
      <c r="F159" s="104"/>
      <c r="G159" s="104"/>
      <c r="H159" s="104"/>
      <c r="I159" s="104"/>
      <c r="J159" s="104"/>
      <c r="K159" s="104"/>
      <c r="L159" s="19" t="s">
        <v>538</v>
      </c>
      <c r="M159" s="19" t="e">
        <f>SUM(M5:M158)</f>
        <v>#REF!</v>
      </c>
      <c r="N159" s="15">
        <f>SUM(N5:N158)</f>
        <v>1469896</v>
      </c>
      <c r="V159" s="1"/>
      <c r="W159" s="1"/>
      <c r="X159" s="1"/>
      <c r="Y159" s="1"/>
      <c r="Z159" s="1"/>
      <c r="AA159" s="1"/>
      <c r="AB159" s="1"/>
      <c r="AC159" s="1"/>
      <c r="AD159" s="1"/>
      <c r="AE159" s="1"/>
    </row>
    <row r="160" spans="1:31" ht="16" thickTop="1" x14ac:dyDescent="0.35">
      <c r="B160" s="32"/>
      <c r="V160" s="1"/>
      <c r="W160" s="1"/>
      <c r="X160" s="1"/>
      <c r="Y160" s="1"/>
      <c r="Z160" s="1"/>
      <c r="AA160" s="1"/>
      <c r="AB160" s="1"/>
      <c r="AC160" s="1"/>
      <c r="AD160" s="1"/>
      <c r="AE160" s="1"/>
    </row>
    <row r="161" spans="2:31" ht="15.75" customHeight="1" x14ac:dyDescent="0.35">
      <c r="B161" s="32"/>
      <c r="V161" s="1"/>
      <c r="W161" s="1"/>
      <c r="X161" s="1"/>
      <c r="Y161" s="1"/>
      <c r="Z161" s="1"/>
      <c r="AA161" s="1"/>
      <c r="AB161" s="1"/>
      <c r="AC161" s="1"/>
      <c r="AD161" s="1"/>
      <c r="AE161" s="1"/>
    </row>
    <row r="162" spans="2:31" ht="15.75" customHeight="1" x14ac:dyDescent="0.35">
      <c r="B162" s="32"/>
      <c r="V162" s="1"/>
      <c r="W162" s="1"/>
      <c r="X162" s="1"/>
      <c r="Y162" s="1"/>
      <c r="Z162" s="1"/>
      <c r="AA162" s="1"/>
      <c r="AB162" s="1"/>
      <c r="AC162" s="1"/>
      <c r="AD162" s="1"/>
      <c r="AE162" s="1"/>
    </row>
    <row r="163" spans="2:31" ht="15.75" customHeight="1" x14ac:dyDescent="0.35">
      <c r="B163" s="32"/>
      <c r="V163" s="1"/>
      <c r="W163" s="1"/>
      <c r="X163" s="1"/>
      <c r="Y163" s="1"/>
      <c r="Z163" s="1"/>
      <c r="AA163" s="1"/>
      <c r="AB163" s="1"/>
      <c r="AC163" s="1"/>
      <c r="AD163" s="1"/>
      <c r="AE163" s="1"/>
    </row>
    <row r="164" spans="2:31" ht="15.75" customHeight="1" x14ac:dyDescent="0.35">
      <c r="V164" s="1"/>
      <c r="W164" s="1"/>
      <c r="X164" s="1"/>
      <c r="Y164" s="1"/>
      <c r="Z164" s="1"/>
      <c r="AA164" s="1"/>
      <c r="AB164" s="1"/>
      <c r="AC164" s="1"/>
      <c r="AD164" s="1"/>
      <c r="AE164" s="1"/>
    </row>
    <row r="165" spans="2:31" ht="15.75" customHeight="1" x14ac:dyDescent="0.35">
      <c r="V165" s="1"/>
      <c r="W165" s="1"/>
      <c r="X165" s="1"/>
      <c r="Y165" s="1"/>
      <c r="Z165" s="1"/>
      <c r="AA165" s="1"/>
      <c r="AB165" s="1"/>
      <c r="AC165" s="1"/>
      <c r="AD165" s="1"/>
      <c r="AE165" s="1"/>
    </row>
    <row r="166" spans="2:31" ht="15.75" customHeight="1" x14ac:dyDescent="0.35">
      <c r="V166" s="1"/>
      <c r="W166" s="1"/>
      <c r="X166" s="1"/>
      <c r="Y166" s="1"/>
      <c r="Z166" s="1"/>
      <c r="AA166" s="1"/>
      <c r="AB166" s="1"/>
      <c r="AC166" s="1"/>
      <c r="AD166" s="1"/>
      <c r="AE166" s="1"/>
    </row>
    <row r="167" spans="2:31" ht="15.75" customHeight="1" x14ac:dyDescent="0.35">
      <c r="V167" s="1"/>
      <c r="W167" s="1"/>
      <c r="X167" s="1"/>
      <c r="Y167" s="1"/>
      <c r="Z167" s="1"/>
      <c r="AA167" s="1"/>
      <c r="AB167" s="1"/>
      <c r="AC167" s="1"/>
      <c r="AD167" s="1"/>
      <c r="AE167" s="1"/>
    </row>
  </sheetData>
  <autoFilter ref="A4:AE157" xr:uid="{D99CC681-7D80-B649-9C21-745A20ABEC2B}"/>
  <sortState xmlns:xlrd2="http://schemas.microsoft.com/office/spreadsheetml/2017/richdata2" ref="A5:K157">
    <sortCondition ref="K4:K157"/>
  </sortState>
  <pageMargins left="0.7" right="0.7" top="0.75" bottom="0.75" header="0.3" footer="0.3"/>
  <pageSetup paperSize="9" orientation="portrait" horizontalDpi="0" verticalDpi="0"/>
  <ignoredErrors>
    <ignoredError sqref="N42 N17 N8 N44 N54 N50" formula="1"/>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9A92BADF677241B7B20C161F9471E3" ma:contentTypeVersion="18" ma:contentTypeDescription="Create a new document." ma:contentTypeScope="" ma:versionID="2f0bd5fe7acfd3796218867f683bfd1e">
  <xsd:schema xmlns:xsd="http://www.w3.org/2001/XMLSchema" xmlns:xs="http://www.w3.org/2001/XMLSchema" xmlns:p="http://schemas.microsoft.com/office/2006/metadata/properties" xmlns:ns2="9109f167-20b9-4d23-a213-c4b9f6ca92ef" xmlns:ns3="2f08c2f5-2890-446f-94c3-775f2b8d97dc" targetNamespace="http://schemas.microsoft.com/office/2006/metadata/properties" ma:root="true" ma:fieldsID="9b9a63662d1f5f5177b72f67522f77b9" ns2:_="" ns3:_="">
    <xsd:import namespace="9109f167-20b9-4d23-a213-c4b9f6ca92ef"/>
    <xsd:import namespace="2f08c2f5-2890-446f-94c3-775f2b8d97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09f167-20b9-4d23-a213-c4b9f6ca9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d82cce5-a264-45a2-8ecd-6525204045d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f08c2f5-2890-446f-94c3-775f2b8d97d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43e0c22-2043-4885-a6e7-aa4adf747019}" ma:internalName="TaxCatchAll" ma:showField="CatchAllData" ma:web="2f08c2f5-2890-446f-94c3-775f2b8d97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109f167-20b9-4d23-a213-c4b9f6ca92ef">
      <Terms xmlns="http://schemas.microsoft.com/office/infopath/2007/PartnerControls"/>
    </lcf76f155ced4ddcb4097134ff3c332f>
    <TaxCatchAll xmlns="2f08c2f5-2890-446f-94c3-775f2b8d97dc" xsi:nil="true"/>
    <SharedWithUsers xmlns="2f08c2f5-2890-446f-94c3-775f2b8d97dc">
      <UserInfo>
        <DisplayName>Jess Bond</DisplayName>
        <AccountId>707</AccountId>
        <AccountType/>
      </UserInfo>
      <UserInfo>
        <DisplayName>Natalia Plou</DisplayName>
        <AccountId>35</AccountId>
        <AccountType/>
      </UserInfo>
      <UserInfo>
        <DisplayName>Nupur Patel-Shah</DisplayName>
        <AccountId>1087</AccountId>
        <AccountType/>
      </UserInfo>
      <UserInfo>
        <DisplayName>Georgina Anstee</DisplayName>
        <AccountId>36</AccountId>
        <AccountType/>
      </UserInfo>
      <UserInfo>
        <DisplayName>Nicola Lawrence</DisplayName>
        <AccountId>15</AccountId>
        <AccountType/>
      </UserInfo>
      <UserInfo>
        <DisplayName>Sally Elkes</DisplayName>
        <AccountId>1188</AccountId>
        <AccountType/>
      </UserInfo>
    </SharedWithUsers>
  </documentManagement>
</p:properties>
</file>

<file path=customXml/itemProps1.xml><?xml version="1.0" encoding="utf-8"?>
<ds:datastoreItem xmlns:ds="http://schemas.openxmlformats.org/officeDocument/2006/customXml" ds:itemID="{9DF442B4-2E20-4F02-9715-4335AE2CCB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09f167-20b9-4d23-a213-c4b9f6ca92ef"/>
    <ds:schemaRef ds:uri="2f08c2f5-2890-446f-94c3-775f2b8d97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3A86252-B075-447F-A24A-36274BC1F240}">
  <ds:schemaRefs>
    <ds:schemaRef ds:uri="http://schemas.microsoft.com/sharepoint/v3/contenttype/forms"/>
  </ds:schemaRefs>
</ds:datastoreItem>
</file>

<file path=customXml/itemProps3.xml><?xml version="1.0" encoding="utf-8"?>
<ds:datastoreItem xmlns:ds="http://schemas.openxmlformats.org/officeDocument/2006/customXml" ds:itemID="{4C32E072-215F-4DCE-B167-037416556374}">
  <ds:schemaRefs>
    <ds:schemaRef ds:uri="http://schemas.microsoft.com/office/2006/documentManagement/types"/>
    <ds:schemaRef ds:uri="http://schemas.openxmlformats.org/package/2006/metadata/core-properties"/>
    <ds:schemaRef ds:uri="http://purl.org/dc/dcmitype/"/>
    <ds:schemaRef ds:uri="9109f167-20b9-4d23-a213-c4b9f6ca92ef"/>
    <ds:schemaRef ds:uri="http://purl.org/dc/elements/1.1/"/>
    <ds:schemaRef ds:uri="http://schemas.microsoft.com/office/2006/metadata/properties"/>
    <ds:schemaRef ds:uri="2f08c2f5-2890-446f-94c3-775f2b8d97dc"/>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Master Data</vt:lpstr>
      <vt:lpstr>Relative to Model 1</vt:lpstr>
      <vt:lpstr>Model 1 Calculations</vt:lpstr>
      <vt:lpstr>Model 1 A-Z</vt:lpstr>
      <vt:lpstr>Model 2 Calculations</vt:lpstr>
      <vt:lpstr>Model 2 A-Z</vt:lpstr>
      <vt:lpstr>Model 3 Calculations</vt:lpstr>
      <vt:lpstr>Model 3 A-Z</vt:lpstr>
      <vt:lpstr>Model 4 Calculations</vt:lpstr>
      <vt:lpstr>Model 4 - A-Z</vt:lpstr>
      <vt:lpstr>Model 5 Calculations</vt:lpstr>
      <vt:lpstr>Model 5 A-Z</vt:lpstr>
      <vt:lpstr>'Master Data'!Print_Area</vt:lpstr>
      <vt:lpstr>'Model 2 Calculations'!Print_Area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gareth mccartney</dc:creator>
  <cp:keywords/>
  <dc:description/>
  <cp:lastModifiedBy>Georgina Anstee</cp:lastModifiedBy>
  <cp:revision/>
  <dcterms:created xsi:type="dcterms:W3CDTF">2024-02-17T21:08:06Z</dcterms:created>
  <dcterms:modified xsi:type="dcterms:W3CDTF">2024-03-28T10:40:43Z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0x010100F89A92BADF677241B7B20C161F9471E3</vt:lpwstr>
  </property>
  <property fmtid="{D5CDD505-2E9C-101B-9397-08002B2CF9AE}" pid="3" name="MediaServiceImageTags">
    <vt:lpwstr/>
  </property>
</Properties>
</file>